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95" tabRatio="889"/>
  </bookViews>
  <sheets>
    <sheet name="Cover" sheetId="2" r:id="rId1"/>
    <sheet name="Annexure" sheetId="1" r:id="rId2"/>
    <sheet name="Guidelines" sheetId="4" r:id="rId3"/>
    <sheet name="Introduction" sheetId="3" r:id="rId4"/>
    <sheet name="Declaration" sheetId="5" r:id="rId5"/>
    <sheet name="Utility_Profile" sheetId="6" r:id="rId6"/>
    <sheet name="Project_Area" sheetId="7" r:id="rId7"/>
    <sheet name="Tech_Stack" sheetId="8" r:id="rId8"/>
    <sheet name="Cost_Summary" sheetId="9" r:id="rId9"/>
    <sheet name="SGCC" sheetId="11" r:id="rId10"/>
    <sheet name="AMI" sheetId="12" r:id="rId11"/>
    <sheet name="SCADA" sheetId="13" r:id="rId12"/>
    <sheet name="GIS" sheetId="14" r:id="rId13"/>
    <sheet name="Others" sheetId="15" r:id="rId14"/>
    <sheet name="KPI" sheetId="16" r:id="rId15"/>
    <sheet name="CBA_Assumptions" sheetId="17" r:id="rId16"/>
    <sheet name="CBA_Calculation" sheetId="10" r:id="rId17"/>
    <sheet name="CBA_Conclusion" sheetId="18" r:id="rId18"/>
  </sheets>
  <calcPr calcId="145621" iterate="1"/>
</workbook>
</file>

<file path=xl/calcChain.xml><?xml version="1.0" encoding="utf-8"?>
<calcChain xmlns="http://schemas.openxmlformats.org/spreadsheetml/2006/main">
  <c r="H25" i="18" l="1"/>
  <c r="J53" i="10" l="1"/>
  <c r="K53" i="10"/>
  <c r="L53" i="10"/>
  <c r="M53" i="10"/>
  <c r="N53" i="10"/>
  <c r="I53" i="10"/>
  <c r="H53" i="10"/>
  <c r="I60" i="10" l="1"/>
  <c r="J60" i="10" s="1"/>
  <c r="K60" i="10" s="1"/>
  <c r="L60" i="10" s="1"/>
  <c r="M60" i="10" s="1"/>
  <c r="N60" i="10" s="1"/>
  <c r="I57" i="10"/>
  <c r="J57" i="10" s="1"/>
  <c r="K57" i="10" s="1"/>
  <c r="L57" i="10" s="1"/>
  <c r="M57" i="10" s="1"/>
  <c r="N57" i="10" s="1"/>
  <c r="H55" i="10"/>
  <c r="I55" i="10" s="1"/>
  <c r="J55" i="10" s="1"/>
  <c r="K55" i="10" s="1"/>
  <c r="L55" i="10" s="1"/>
  <c r="M55" i="10" s="1"/>
  <c r="N55" i="10" s="1"/>
  <c r="J51" i="10"/>
  <c r="K51" i="10" s="1"/>
  <c r="L51" i="10" s="1"/>
  <c r="M51" i="10" s="1"/>
  <c r="N51" i="10" s="1"/>
  <c r="G51" i="10"/>
  <c r="H51" i="10" s="1"/>
  <c r="G47" i="10"/>
  <c r="G46" i="10"/>
  <c r="G43" i="10"/>
  <c r="G48" i="10" s="1"/>
  <c r="G40" i="10"/>
  <c r="G38" i="10"/>
  <c r="G39" i="10" s="1"/>
  <c r="G31" i="10"/>
  <c r="G30" i="10"/>
  <c r="G28" i="10"/>
  <c r="G29" i="10"/>
  <c r="G23" i="10"/>
  <c r="G22" i="10"/>
  <c r="G17" i="10"/>
  <c r="G20" i="10"/>
  <c r="G18" i="10"/>
  <c r="G37" i="10" s="1"/>
  <c r="G11" i="10"/>
  <c r="G7" i="10"/>
  <c r="G6" i="10"/>
  <c r="G5" i="10"/>
  <c r="H60" i="10" l="1"/>
  <c r="G25" i="10"/>
  <c r="H57" i="10"/>
  <c r="H30" i="10"/>
  <c r="I47" i="10"/>
  <c r="J47" i="10" s="1"/>
  <c r="K47" i="10" s="1"/>
  <c r="L47" i="10" s="1"/>
  <c r="M47" i="10" s="1"/>
  <c r="N47" i="10" s="1"/>
  <c r="G42" i="10"/>
  <c r="I42" i="10" s="1"/>
  <c r="J42" i="10" s="1"/>
  <c r="K42" i="10" s="1"/>
  <c r="L42" i="10" s="1"/>
  <c r="M42" i="10" s="1"/>
  <c r="N42" i="10" s="1"/>
  <c r="G19" i="10"/>
  <c r="H19" i="10" s="1"/>
  <c r="I19" i="10" s="1"/>
  <c r="J19" i="10" s="1"/>
  <c r="K19" i="10" s="1"/>
  <c r="L19" i="10" s="1"/>
  <c r="M19" i="10" s="1"/>
  <c r="N19" i="10" s="1"/>
  <c r="G45" i="10"/>
  <c r="G49" i="10" s="1"/>
  <c r="H31" i="10"/>
  <c r="I31" i="10" s="1"/>
  <c r="J31" i="10" s="1"/>
  <c r="K31" i="10" s="1"/>
  <c r="L31" i="10" s="1"/>
  <c r="M31" i="10" s="1"/>
  <c r="N31" i="10" s="1"/>
  <c r="H23" i="10"/>
  <c r="I23" i="10" s="1"/>
  <c r="J23" i="10" s="1"/>
  <c r="K23" i="10" s="1"/>
  <c r="L23" i="10" s="1"/>
  <c r="M23" i="10" s="1"/>
  <c r="N23" i="10" s="1"/>
  <c r="H29" i="10"/>
  <c r="I29" i="10" s="1"/>
  <c r="J29" i="10" s="1"/>
  <c r="K29" i="10" s="1"/>
  <c r="L29" i="10" s="1"/>
  <c r="M29" i="10" s="1"/>
  <c r="N29" i="10" s="1"/>
  <c r="H22" i="10"/>
  <c r="G10" i="10"/>
  <c r="H5" i="10"/>
  <c r="J48" i="11"/>
  <c r="H47" i="10" l="1"/>
  <c r="I5" i="10"/>
  <c r="H9" i="18"/>
  <c r="I30" i="10"/>
  <c r="H17" i="18"/>
  <c r="H42" i="10"/>
  <c r="H25" i="10"/>
  <c r="I22" i="10"/>
  <c r="H10" i="10"/>
  <c r="G13" i="10"/>
  <c r="J21" i="17"/>
  <c r="J23" i="17"/>
  <c r="J24" i="17" s="1"/>
  <c r="J32" i="17"/>
  <c r="J33" i="17"/>
  <c r="I36" i="10" s="1"/>
  <c r="J5" i="15"/>
  <c r="J6" i="15"/>
  <c r="J7" i="15"/>
  <c r="J8" i="15"/>
  <c r="G10" i="9" s="1"/>
  <c r="J15" i="15"/>
  <c r="H11" i="9" s="1"/>
  <c r="J22" i="15"/>
  <c r="J23" i="15"/>
  <c r="J24" i="15"/>
  <c r="J25" i="15"/>
  <c r="I12" i="9" s="1"/>
  <c r="J32" i="15"/>
  <c r="J33" i="15"/>
  <c r="J34" i="15"/>
  <c r="J35" i="15"/>
  <c r="J42" i="15"/>
  <c r="F14" i="9" s="1"/>
  <c r="J43" i="15"/>
  <c r="J44" i="15"/>
  <c r="J45" i="15"/>
  <c r="J46" i="15"/>
  <c r="J47" i="15"/>
  <c r="J48" i="15"/>
  <c r="J49" i="15"/>
  <c r="J50" i="15"/>
  <c r="J51" i="15"/>
  <c r="J52" i="15"/>
  <c r="J53" i="15"/>
  <c r="I14" i="9" s="1"/>
  <c r="J4" i="14"/>
  <c r="J5" i="14"/>
  <c r="J6" i="14"/>
  <c r="J10" i="14"/>
  <c r="J11" i="14"/>
  <c r="J15" i="14"/>
  <c r="J17" i="14"/>
  <c r="J18" i="14"/>
  <c r="J22" i="14"/>
  <c r="J23" i="14"/>
  <c r="J26" i="14"/>
  <c r="J29" i="14"/>
  <c r="J33" i="14"/>
  <c r="J4" i="13"/>
  <c r="J5" i="13"/>
  <c r="J6" i="13"/>
  <c r="J7" i="13"/>
  <c r="J8" i="13"/>
  <c r="J9" i="13"/>
  <c r="J10" i="13"/>
  <c r="J11" i="13"/>
  <c r="J12" i="13"/>
  <c r="J15" i="13"/>
  <c r="J16" i="13"/>
  <c r="J17" i="13"/>
  <c r="J18" i="13"/>
  <c r="J19" i="13"/>
  <c r="J20" i="13"/>
  <c r="J21" i="13"/>
  <c r="J22" i="13"/>
  <c r="J23" i="13"/>
  <c r="J27" i="13"/>
  <c r="J28" i="13"/>
  <c r="J29" i="13"/>
  <c r="J30" i="13"/>
  <c r="J31" i="13"/>
  <c r="J32" i="13"/>
  <c r="J33" i="13"/>
  <c r="J34" i="13"/>
  <c r="J36" i="13"/>
  <c r="J38" i="13"/>
  <c r="J39" i="13"/>
  <c r="J40" i="13"/>
  <c r="J41" i="13"/>
  <c r="J43" i="13"/>
  <c r="J47" i="13"/>
  <c r="J48" i="13"/>
  <c r="J49" i="13"/>
  <c r="J50" i="13"/>
  <c r="J51" i="13"/>
  <c r="J53" i="13"/>
  <c r="J55" i="13"/>
  <c r="J56" i="13"/>
  <c r="J57" i="13"/>
  <c r="J59" i="13"/>
  <c r="J61" i="13"/>
  <c r="J62" i="13"/>
  <c r="J63" i="13"/>
  <c r="J64" i="13"/>
  <c r="J65" i="13"/>
  <c r="J66" i="13"/>
  <c r="J67" i="13"/>
  <c r="J68" i="13"/>
  <c r="J69" i="13"/>
  <c r="J70" i="13"/>
  <c r="J71" i="13"/>
  <c r="J72" i="13"/>
  <c r="J73" i="13"/>
  <c r="J77" i="13"/>
  <c r="J80" i="13"/>
  <c r="J82" i="13"/>
  <c r="J83" i="13"/>
  <c r="J4" i="12"/>
  <c r="J5" i="12"/>
  <c r="J6" i="12"/>
  <c r="J7" i="12"/>
  <c r="J8" i="12"/>
  <c r="J9" i="12"/>
  <c r="J10" i="12"/>
  <c r="J14" i="12"/>
  <c r="J15" i="12"/>
  <c r="J16" i="12"/>
  <c r="J17" i="12"/>
  <c r="J18" i="12"/>
  <c r="J22" i="12"/>
  <c r="J23" i="12"/>
  <c r="J24" i="12"/>
  <c r="J25" i="12"/>
  <c r="J26" i="12"/>
  <c r="J27" i="12"/>
  <c r="J28" i="12"/>
  <c r="J29" i="12"/>
  <c r="J33" i="12"/>
  <c r="J34" i="12"/>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7" i="11"/>
  <c r="J38" i="11"/>
  <c r="J39" i="11"/>
  <c r="J40" i="11"/>
  <c r="J41" i="11"/>
  <c r="J45" i="11"/>
  <c r="J46" i="11"/>
  <c r="J47" i="11"/>
  <c r="J49" i="11"/>
  <c r="H10" i="9"/>
  <c r="J30" i="12" l="1"/>
  <c r="H7" i="9" s="1"/>
  <c r="J7" i="14"/>
  <c r="I36" i="15"/>
  <c r="J36" i="15" s="1"/>
  <c r="K13" i="9" s="1"/>
  <c r="I38" i="15"/>
  <c r="J38" i="15" s="1"/>
  <c r="M13" i="9" s="1"/>
  <c r="I37" i="15"/>
  <c r="J37" i="15" s="1"/>
  <c r="L13" i="9" s="1"/>
  <c r="H12" i="9"/>
  <c r="I26" i="15"/>
  <c r="J26" i="15" s="1"/>
  <c r="K12" i="9" s="1"/>
  <c r="I28" i="15"/>
  <c r="J28" i="15" s="1"/>
  <c r="M12" i="9" s="1"/>
  <c r="I27" i="15"/>
  <c r="J27" i="15" s="1"/>
  <c r="L12" i="9" s="1"/>
  <c r="J12" i="14"/>
  <c r="G9" i="9" s="1"/>
  <c r="F10" i="9"/>
  <c r="I10" i="15"/>
  <c r="J10" i="15" s="1"/>
  <c r="L10" i="9" s="1"/>
  <c r="I9" i="15"/>
  <c r="J9" i="15" s="1"/>
  <c r="K10" i="9" s="1"/>
  <c r="I11" i="15"/>
  <c r="J11" i="15" s="1"/>
  <c r="M10" i="9" s="1"/>
  <c r="I55" i="15"/>
  <c r="J55" i="15" s="1"/>
  <c r="L14" i="9" s="1"/>
  <c r="I54" i="15"/>
  <c r="J54" i="15" s="1"/>
  <c r="K14" i="9" s="1"/>
  <c r="I56" i="15"/>
  <c r="J56" i="15" s="1"/>
  <c r="M14" i="9" s="1"/>
  <c r="I16" i="15"/>
  <c r="J16" i="15" s="1"/>
  <c r="K11" i="9" s="1"/>
  <c r="I18" i="15"/>
  <c r="J18" i="15" s="1"/>
  <c r="I17" i="15"/>
  <c r="J17" i="15" s="1"/>
  <c r="L11" i="9" s="1"/>
  <c r="J37" i="14"/>
  <c r="J11" i="12"/>
  <c r="J84" i="13"/>
  <c r="I8" i="9" s="1"/>
  <c r="J35" i="12"/>
  <c r="I7" i="9" s="1"/>
  <c r="J44" i="13"/>
  <c r="G8" i="9" s="1"/>
  <c r="J74" i="13"/>
  <c r="J19" i="12"/>
  <c r="G7" i="9" s="1"/>
  <c r="J24" i="13"/>
  <c r="F8" i="9" s="1"/>
  <c r="H14" i="9"/>
  <c r="J34" i="11"/>
  <c r="F6" i="9" s="1"/>
  <c r="J42" i="11"/>
  <c r="G6" i="9" s="1"/>
  <c r="J50" i="11"/>
  <c r="I6" i="9" s="1"/>
  <c r="J36" i="10"/>
  <c r="K36" i="10" s="1"/>
  <c r="L36" i="10" s="1"/>
  <c r="M36" i="10" s="1"/>
  <c r="N36" i="10" s="1"/>
  <c r="J30" i="10"/>
  <c r="I17" i="18"/>
  <c r="I18" i="18" s="1"/>
  <c r="I19" i="18" s="1"/>
  <c r="H18" i="18"/>
  <c r="H19" i="18" s="1"/>
  <c r="J5" i="10"/>
  <c r="I9" i="18"/>
  <c r="I25" i="10"/>
  <c r="J22" i="10"/>
  <c r="H13" i="10"/>
  <c r="I10" i="10"/>
  <c r="G12" i="9"/>
  <c r="G14" i="9"/>
  <c r="H13" i="9"/>
  <c r="F9" i="9"/>
  <c r="M11" i="9" l="1"/>
  <c r="N11" i="9" s="1"/>
  <c r="I38" i="12"/>
  <c r="J38" i="12" s="1"/>
  <c r="F7" i="9"/>
  <c r="F15" i="9" s="1"/>
  <c r="J57" i="15"/>
  <c r="J39" i="15"/>
  <c r="N14" i="9"/>
  <c r="G15" i="9"/>
  <c r="J19" i="15"/>
  <c r="N10" i="9"/>
  <c r="I15" i="9"/>
  <c r="N12" i="9"/>
  <c r="I87" i="13"/>
  <c r="J87" i="13" s="1"/>
  <c r="H8" i="9"/>
  <c r="I88" i="13"/>
  <c r="J88" i="13" s="1"/>
  <c r="J12" i="15"/>
  <c r="N13" i="9"/>
  <c r="J29" i="15"/>
  <c r="H9" i="9"/>
  <c r="I43" i="14"/>
  <c r="I42" i="14"/>
  <c r="J42" i="14" s="1"/>
  <c r="L9" i="9" s="1"/>
  <c r="I40" i="14"/>
  <c r="J40" i="14" s="1"/>
  <c r="I39" i="12"/>
  <c r="J39" i="12" s="1"/>
  <c r="H8" i="10"/>
  <c r="I8" i="10"/>
  <c r="I53" i="11"/>
  <c r="J53" i="11" s="1"/>
  <c r="J54" i="11" s="1"/>
  <c r="J6" i="9" s="1"/>
  <c r="K30" i="10"/>
  <c r="J17" i="18"/>
  <c r="J18" i="18" s="1"/>
  <c r="J19" i="18" s="1"/>
  <c r="K5" i="10"/>
  <c r="J9" i="18"/>
  <c r="J8" i="10"/>
  <c r="K22" i="10"/>
  <c r="J25" i="10"/>
  <c r="H14" i="10"/>
  <c r="H15" i="10" s="1"/>
  <c r="H21" i="18" s="1"/>
  <c r="H18" i="10"/>
  <c r="J10" i="10"/>
  <c r="I13" i="10"/>
  <c r="J40" i="12" l="1"/>
  <c r="J7" i="9" s="1"/>
  <c r="J59" i="15"/>
  <c r="J89" i="13"/>
  <c r="H15" i="9"/>
  <c r="J43" i="14"/>
  <c r="J44" i="14" s="1"/>
  <c r="K9" i="9"/>
  <c r="I59" i="11"/>
  <c r="J59" i="11" s="1"/>
  <c r="L6" i="9" s="1"/>
  <c r="I57" i="11"/>
  <c r="J57" i="11" s="1"/>
  <c r="K6" i="9" s="1"/>
  <c r="I60" i="11"/>
  <c r="H22" i="18"/>
  <c r="L30" i="10"/>
  <c r="K17" i="18"/>
  <c r="L5" i="10"/>
  <c r="K9" i="18"/>
  <c r="K8" i="10"/>
  <c r="H17" i="10"/>
  <c r="H14" i="18" s="1"/>
  <c r="H37" i="10"/>
  <c r="L22" i="10"/>
  <c r="K25" i="10"/>
  <c r="I14" i="10"/>
  <c r="I15" i="10" s="1"/>
  <c r="I21" i="18" s="1"/>
  <c r="I22" i="18" s="1"/>
  <c r="I18" i="10"/>
  <c r="K10" i="10"/>
  <c r="J13" i="10"/>
  <c r="I83" i="7"/>
  <c r="I84" i="7"/>
  <c r="I82" i="7"/>
  <c r="I80" i="7"/>
  <c r="I79" i="7"/>
  <c r="G85" i="7"/>
  <c r="E85" i="7"/>
  <c r="E75" i="7"/>
  <c r="G75" i="7"/>
  <c r="I71" i="7" s="1"/>
  <c r="G65" i="7"/>
  <c r="I61" i="7" s="1"/>
  <c r="E65" i="7"/>
  <c r="I44" i="7"/>
  <c r="I45" i="7"/>
  <c r="G45" i="7"/>
  <c r="G44" i="7"/>
  <c r="I42" i="6"/>
  <c r="G42" i="6"/>
  <c r="I41" i="6"/>
  <c r="G41" i="6"/>
  <c r="I45" i="12" l="1"/>
  <c r="J45" i="12" s="1"/>
  <c r="L7" i="9" s="1"/>
  <c r="I43" i="12"/>
  <c r="J43" i="12" s="1"/>
  <c r="K7" i="9" s="1"/>
  <c r="I46" i="12"/>
  <c r="J46" i="12" s="1"/>
  <c r="M7" i="9" s="1"/>
  <c r="J46" i="14"/>
  <c r="I73" i="7"/>
  <c r="G46" i="7"/>
  <c r="G48" i="7" s="1"/>
  <c r="I43" i="6"/>
  <c r="M9" i="9"/>
  <c r="N9" i="9" s="1"/>
  <c r="I69" i="7"/>
  <c r="I75" i="7" s="1"/>
  <c r="J8" i="9"/>
  <c r="I94" i="13"/>
  <c r="J94" i="13" s="1"/>
  <c r="L8" i="9" s="1"/>
  <c r="I92" i="13"/>
  <c r="J92" i="13" s="1"/>
  <c r="I95" i="13"/>
  <c r="J95" i="13" s="1"/>
  <c r="M8" i="9" s="1"/>
  <c r="G43" i="6"/>
  <c r="I72" i="7"/>
  <c r="J60" i="11"/>
  <c r="I70" i="7"/>
  <c r="I74" i="7"/>
  <c r="I85" i="7"/>
  <c r="I46" i="7"/>
  <c r="I59" i="7"/>
  <c r="I65" i="7" s="1"/>
  <c r="I62" i="7"/>
  <c r="I63" i="7"/>
  <c r="I60" i="7"/>
  <c r="I64" i="7"/>
  <c r="K18" i="18"/>
  <c r="K19" i="18" s="1"/>
  <c r="M30" i="10"/>
  <c r="L17" i="18"/>
  <c r="M5" i="10"/>
  <c r="L9" i="18"/>
  <c r="L8" i="10"/>
  <c r="H45" i="10"/>
  <c r="H49" i="10" s="1"/>
  <c r="H10" i="18" s="1"/>
  <c r="I17" i="10"/>
  <c r="I14" i="18" s="1"/>
  <c r="I37" i="10"/>
  <c r="M22" i="10"/>
  <c r="L25" i="10"/>
  <c r="J14" i="10"/>
  <c r="J15" i="10" s="1"/>
  <c r="J21" i="18" s="1"/>
  <c r="J22" i="18" s="1"/>
  <c r="J18" i="10"/>
  <c r="L10" i="10"/>
  <c r="K13" i="10"/>
  <c r="L15" i="9" l="1"/>
  <c r="N7" i="9"/>
  <c r="J47" i="12"/>
  <c r="J49" i="12" s="1"/>
  <c r="J61" i="11"/>
  <c r="J63" i="11" s="1"/>
  <c r="M6" i="9"/>
  <c r="J59" i="17"/>
  <c r="K24" i="18" s="1"/>
  <c r="K26" i="18" s="1"/>
  <c r="K8" i="9"/>
  <c r="N8" i="9" s="1"/>
  <c r="J96" i="13"/>
  <c r="J98" i="13" s="1"/>
  <c r="J15" i="9"/>
  <c r="I48" i="7"/>
  <c r="G36" i="10"/>
  <c r="H36" i="10" s="1"/>
  <c r="H38" i="10" s="1"/>
  <c r="H11" i="18" s="1"/>
  <c r="H12" i="18" s="1"/>
  <c r="H13" i="18" s="1"/>
  <c r="H15" i="18" s="1"/>
  <c r="L18" i="18"/>
  <c r="L19" i="18" s="1"/>
  <c r="N30" i="10"/>
  <c r="N17" i="18" s="1"/>
  <c r="M17" i="18"/>
  <c r="M18" i="18" s="1"/>
  <c r="M19" i="18" s="1"/>
  <c r="N5" i="10"/>
  <c r="M9" i="18"/>
  <c r="M8" i="10"/>
  <c r="J17" i="10"/>
  <c r="J14" i="18" s="1"/>
  <c r="J37" i="10"/>
  <c r="J45" i="10" s="1"/>
  <c r="I38" i="10"/>
  <c r="I45" i="10"/>
  <c r="I49" i="10" s="1"/>
  <c r="I10" i="18" s="1"/>
  <c r="N22" i="10"/>
  <c r="N25" i="10" s="1"/>
  <c r="M25" i="10"/>
  <c r="K14" i="10"/>
  <c r="K15" i="10" s="1"/>
  <c r="K21" i="18" s="1"/>
  <c r="K18" i="10"/>
  <c r="M10" i="10"/>
  <c r="L13" i="10"/>
  <c r="K15" i="9" l="1"/>
  <c r="J57" i="17" s="1"/>
  <c r="K22" i="18"/>
  <c r="H39" i="10"/>
  <c r="H40" i="10" s="1"/>
  <c r="L24" i="18"/>
  <c r="L26" i="18" s="1"/>
  <c r="J24" i="18"/>
  <c r="J26" i="18" s="1"/>
  <c r="M24" i="18"/>
  <c r="M26" i="18" s="1"/>
  <c r="H24" i="18"/>
  <c r="I24" i="18"/>
  <c r="I26" i="18" s="1"/>
  <c r="M15" i="9"/>
  <c r="N6" i="9"/>
  <c r="N15" i="9" s="1"/>
  <c r="H26" i="18"/>
  <c r="N18" i="18"/>
  <c r="N19" i="18" s="1"/>
  <c r="N8" i="10"/>
  <c r="N24" i="18" s="1"/>
  <c r="N26" i="18" s="1"/>
  <c r="N9" i="18"/>
  <c r="I39" i="10"/>
  <c r="I40" i="10" s="1"/>
  <c r="I11" i="18"/>
  <c r="I12" i="18" s="1"/>
  <c r="I13" i="18" s="1"/>
  <c r="I15" i="18" s="1"/>
  <c r="J49" i="10"/>
  <c r="J10" i="18" s="1"/>
  <c r="J38" i="10"/>
  <c r="K17" i="10"/>
  <c r="K14" i="18" s="1"/>
  <c r="K37" i="10"/>
  <c r="K45" i="10" s="1"/>
  <c r="L14" i="10"/>
  <c r="L15" i="10" s="1"/>
  <c r="L21" i="18" s="1"/>
  <c r="L22" i="18" s="1"/>
  <c r="L18" i="10"/>
  <c r="N10" i="10"/>
  <c r="N13" i="10" s="1"/>
  <c r="N18" i="10" s="1"/>
  <c r="M13" i="10"/>
  <c r="J61" i="17" l="1"/>
  <c r="G24" i="18" s="1"/>
  <c r="N19" i="9"/>
  <c r="N20" i="9"/>
  <c r="J39" i="10"/>
  <c r="J40" i="10" s="1"/>
  <c r="J11" i="18"/>
  <c r="J12" i="18" s="1"/>
  <c r="J13" i="18" s="1"/>
  <c r="J15" i="18" s="1"/>
  <c r="L17" i="10"/>
  <c r="L14" i="18" s="1"/>
  <c r="L37" i="10"/>
  <c r="L45" i="10" s="1"/>
  <c r="N17" i="10"/>
  <c r="N37" i="10"/>
  <c r="N45" i="10" s="1"/>
  <c r="K38" i="10"/>
  <c r="K49" i="10"/>
  <c r="K10" i="18" s="1"/>
  <c r="M14" i="10"/>
  <c r="M15" i="10" s="1"/>
  <c r="M21" i="18" s="1"/>
  <c r="M22" i="18" s="1"/>
  <c r="M18" i="10"/>
  <c r="N14" i="10"/>
  <c r="G26" i="18" l="1"/>
  <c r="G29" i="18" s="1"/>
  <c r="H27" i="18"/>
  <c r="N21" i="9"/>
  <c r="K39" i="10"/>
  <c r="K40" i="10" s="1"/>
  <c r="K11" i="18"/>
  <c r="K12" i="18" s="1"/>
  <c r="K13" i="18" s="1"/>
  <c r="K15" i="18" s="1"/>
  <c r="N15" i="10"/>
  <c r="N21" i="18" s="1"/>
  <c r="N22" i="18" s="1"/>
  <c r="L49" i="10"/>
  <c r="L10" i="18" s="1"/>
  <c r="L38" i="10"/>
  <c r="M17" i="10"/>
  <c r="M14" i="18" s="1"/>
  <c r="N14" i="18" s="1"/>
  <c r="M37" i="10"/>
  <c r="M45" i="10" s="1"/>
  <c r="N38" i="10"/>
  <c r="N49" i="10"/>
  <c r="N10" i="18" s="1"/>
  <c r="H28" i="18" l="1"/>
  <c r="H29" i="18" s="1"/>
  <c r="I27" i="18"/>
  <c r="N39" i="10"/>
  <c r="N40" i="10" s="1"/>
  <c r="N11" i="18"/>
  <c r="N12" i="18" s="1"/>
  <c r="N13" i="18" s="1"/>
  <c r="N15" i="18" s="1"/>
  <c r="L39" i="10"/>
  <c r="L40" i="10" s="1"/>
  <c r="L11" i="18"/>
  <c r="L12" i="18" s="1"/>
  <c r="L13" i="18" s="1"/>
  <c r="L15" i="18" s="1"/>
  <c r="M49" i="10"/>
  <c r="M10" i="18" s="1"/>
  <c r="M38" i="10"/>
  <c r="J27" i="18" l="1"/>
  <c r="I28" i="18"/>
  <c r="I29" i="18" s="1"/>
  <c r="M39" i="10"/>
  <c r="M40" i="10" s="1"/>
  <c r="M11" i="18"/>
  <c r="M12" i="18" s="1"/>
  <c r="M13" i="18" s="1"/>
  <c r="M15" i="18" s="1"/>
  <c r="J28" i="18" l="1"/>
  <c r="J29" i="18" s="1"/>
  <c r="K27" i="18"/>
  <c r="K28" i="18" l="1"/>
  <c r="K29" i="18" s="1"/>
  <c r="L27" i="18"/>
  <c r="M27" i="18" l="1"/>
  <c r="L28" i="18"/>
  <c r="L29" i="18" s="1"/>
  <c r="M28" i="18" l="1"/>
  <c r="M29" i="18" s="1"/>
  <c r="N27" i="18"/>
  <c r="N28" i="18" s="1"/>
  <c r="N29" i="18" s="1"/>
  <c r="G30" i="18" l="1"/>
</calcChain>
</file>

<file path=xl/sharedStrings.xml><?xml version="1.0" encoding="utf-8"?>
<sst xmlns="http://schemas.openxmlformats.org/spreadsheetml/2006/main" count="1374" uniqueCount="607">
  <si>
    <t>NATIONAL SMART GRID MISSION (NSGM)</t>
  </si>
  <si>
    <t>State</t>
  </si>
  <si>
    <t>Submitted to</t>
  </si>
  <si>
    <t>Date of Submission</t>
  </si>
  <si>
    <t>Project Area</t>
  </si>
  <si>
    <t xml:space="preserve">Detailed Project Report for
Smart Grid Project </t>
  </si>
  <si>
    <t>Ref. No.</t>
  </si>
  <si>
    <t>Utility</t>
  </si>
  <si>
    <t>SLPMU/DRC Approval</t>
  </si>
  <si>
    <t>Regulatory plan/proposal/sanction for investment/real time pricing mechanism etc.</t>
  </si>
  <si>
    <t>Plan for funding utility share of project</t>
  </si>
  <si>
    <t>Smart Grid - Introduction and Objective</t>
  </si>
  <si>
    <t>The main objectives of the proposed smart grid project are to leverage of the Smart Grid technologies which would improve the performance of the distribution system of Project Areas as well as empower customers to participate in energy management process and to achieve improvement in energy efficiency. The main objectives are:
1. AT&amp;C Loss Reduction
2. Provide 24x7 reliable power to all customers
3. Make Project Area free from DG sets
4. Reduce the equipment failure rate
5. Improve the restoration time in case of power failure
6. Defferred Capex - Optimization of asset utilization and operating efficiency of the electric power system
7. Improve billing and collection efficiency
8. Increase customer satisfaction – educate and engage them for better tomorrow
9. Facilitating Distributed Generation Integration - Roof Top solar
10. Enabling integration of EVs and their Charging infrastructure
11. Integration of Street Light Automation system</t>
  </si>
  <si>
    <t>Electricity plays vital role in both day to day life of people and the economic development of a nation. To ensure sustainable supply of electricity and energy security, the efficient management of the electricity distribution network through use of intelligent devices which can monitor and control power flows in real time, has become necessary. In order to bring efficiency and sustainability in the electricity distribution sector, introduction of Smart Grid technologies is envisaged under the recently launched National Smart Grid Mission (NSGM) by Ministry of Power (MoP), Government of India (GoI).
Global energy scenario is witnessing key changes in terms of shift of focus towards green energy and sustainable growth and Smart Grid is getting evolved by integrating end-to-end, advanced communications infrastructure and information systems into the electric power system. Objective of Smart Grid is to use advancements of information and communication technology to make the power grid more efficient, reliable, secure and resilient while minimizing costly investments in new centralized generation capacity. One of the main points about Smart Grid is an increased level of observation and control of a complex power system to facilitate distributed and renewable energy generation. This can only be achieved by an increased level of information sharing between the individual components and sub-systems of the power system.
The Smart Grid is integrating the electrical and information, communication technologies in the complete power system value chain enabling every point for generation and every point as controllable consumption. “Smart Grid” with reference to distribution system is the next generation system that delivers electricity to consumers using two way digital technologies to enable efficient management of consumers’ end use of electricity as well as efficient use of the grid to identify and correct supply-demand imbalances instantaneously. It also detects faults in a “self–healing” process that improves service quality, enhances reliability and reduces costs. The “Smart Grid” encompasses a broad set of applications, including software, hardware and intelligent technologies including communication that enable utilities to integrate, interface with intelligently control &amp; automation innovations.
In a Smart Grid, all the various nodes are interconnected to share data as and where needed. It provides choices to each and every customer for deciding the timing and amount of power consumption based upon the price of power at a particular instant, apart from providing choices to the consumer and motivating them to participate in the operation of the grid, ensuring energy efficiency and accommodating all renewable generation and storage options. The Smart Grid technologies help in maximizing system uptime, while also helping the utility to restore power supply more quickly to the customers in the event of an outage.
The overall objective of the Smart Grid project is to ensure 24x7 stable supply of electricity to all customers in the selected project area, reduce AT&amp;C losses and equipment failure rate; and increase the billing and collection efficiency through various smart grid functionalities envisaged in the project.
Smart Grid technologies like SCADA/DMS, Distribution Automation, Advanced Metering Infrastructure (AMI), GIS, Street Light Automation System and Peak Load Management (PLM) etc. would provide granular insight and control for individual customers and improve the power quality. That insight coupled with continuous process realignment helps improve performance of distribution system, enhance power supply reliability and quality as well as customer satisfaction.</t>
  </si>
  <si>
    <t xml:space="preserve">Smart Grid initiative focuses on reducing the collection loss and reduces the cost of power to the utility through peak load management and higher energy savings. Above mentioned initiatives shall bring down technical as well as non-technical losses in the system.
</t>
  </si>
  <si>
    <t>List of Annexures</t>
  </si>
  <si>
    <t>General Guidelines</t>
  </si>
  <si>
    <t xml:space="preserve">Utility has to ensure timely availability of infrastructure facilities that are essential for implementation of Smart Grid Functionalities and are not in the scope of SMART Grid Implementing Agency’s (SGIA) viz. Smart Grid Control Center Civil Works etc. </t>
  </si>
  <si>
    <t>Utility to undertake necessary Business Process Reengineering initiatives including as suggested by SGIA for proper implementation of the programme and to make the business processes Smart Grid worthy</t>
  </si>
  <si>
    <t>Utility has to create an Smart Grid Cell comprising of team of IT/AMI/SCADA/DMS /Renewable experts having relevant qualifications, experience and background in the field of system integration and Smart Metering and Smart Grid implementation. This team shall be involved from concept to commissioning of the system and shall also be the Nodal Department/Group from the Utility for all issues related to implementation of the project</t>
  </si>
  <si>
    <t>Utilities to follow the CEA / BIS / NSGM  standard guidelines for the Smart Grid Infrastructure. Any deviation shall require the due approval from the NSGM</t>
  </si>
  <si>
    <t>There shall be one Smart Grid Control Center in a Utility. In case Utility proposes to setup more than one Smart Grid Control Center it has to justify its case</t>
  </si>
  <si>
    <t>The cost estimates should not include any departmental overhead expenses.  All such expenditures should be borne by the utility</t>
  </si>
  <si>
    <t>Utility will ensure ring-fencing of the proposed Project Area (Town) through metering of all import/export metering points and segregation of agriculture feeders within 16 weeks of the sanction of DPR</t>
  </si>
  <si>
    <t>Utility shall provide all possible support to MoP/ Nodal Agency (NSGM) and their representatives for successful implementation of the projects</t>
  </si>
  <si>
    <t>Scope variation on account of increase of consumer base during the currency of contract or any other reason would be to Utility’s account and the contract will include the clause for qty variation. Incremental quantities to be borne by the utility and any incremental quantity between date of sanction and award should be informed to NSGM with justification</t>
  </si>
  <si>
    <t>If SCADA/DMS exists in the Project Area, Utility shall ensure availability of necessary interface/implementation profile for integration of SCADA/DMS with new system. Also, Utility shall define the extent of integration required at the time of NIT. Utility shall ensure that all necessary  protocols and other details are provided to SGIA as per requirement. Utility needs to submit the SCADA/DMS Project Completion Certificate with this DPR</t>
  </si>
  <si>
    <t>Projects with consumer base of less than 2 lakhs are to be implemented within 18 months and projects which are having consumer base between 2 to 10 lakhs are to be implemented in 24 months. Utility to submit a detailed project plan with the DPR. Start date will be from the date of approval of DPR from the NSGM</t>
  </si>
  <si>
    <t>In case the selected project area is not covered under R-APDRP (Part-A) Scheme for SCADA/DMS or IT Baseline Infrastructure, then same infrastructure can be proposed in this DPR so as to have baseline system in place with Smart Grid Functionalities</t>
  </si>
  <si>
    <t>Utility shall collect all necessary protocols as well as points of integration APIs in new system from SGIA which may be passed on to SCADA /DMS implementation agency in future for integrating the same with the proposed system</t>
  </si>
  <si>
    <t>Implementation of project shall be in accordance with the NSGM Guidelines</t>
  </si>
  <si>
    <t>IT architecture diagram</t>
  </si>
  <si>
    <t>SG project team details alongwith contact Nos/emails</t>
  </si>
  <si>
    <t>Project implementation plan post sanction alongwith PERT chart etc.</t>
  </si>
  <si>
    <t>Utility Declaration</t>
  </si>
  <si>
    <t>The proposed DPR includes only new works and excludes other works under implementation</t>
  </si>
  <si>
    <t>The cost estimates do not include any departmental overhead expenses</t>
  </si>
  <si>
    <t xml:space="preserve">Detailed information regarding protocols, type, make, memory map etc. of system meters, which will be needed to integrate energy accounting/ auditing solutions, shall be made available to the System Integrator within four weeks of award of contract. </t>
  </si>
  <si>
    <t>If SCADA/DMS exists in the Project Area, Utility shall ensure availability of necessary interface points for integration of SCADA/DMS with new system. Also, Utility shall define the extent of integration required at the time of NIT</t>
  </si>
  <si>
    <t>Utility will ensure ring-fencing of the proposed Project Area through metering of all import/export metering points within 16 weeks of the sanction of DPR</t>
  </si>
  <si>
    <t>Following items have been excluded from the scope of the DPR. Utility /SGIA shall arrange the same from their own resources:
 - Land, data centre &amp; customer care centre &amp; various server rooms and other civil &amp; structural works including earthing infrastructures such as air conditioning system
 - External &amp; internal electrification &amp; lighting
 - Fire fighting system
 - Any mobile equipment such as crane, truck, jeep, filter m/c etc.
 - Any T&amp;P, testing equipments etc.
 - Office furniture, computer and software for use in office except for the computers required for business process software
 - Any contract for IT / outsourcing of services of revenue expenditure type where there is no capital addition
 - Communication equipments such as mobile phone, telephone etc. other than those specified in SRS
 - Manpower for managing collection centres, data centre &amp; customer care centres</t>
  </si>
  <si>
    <t>Smart Grid Cell/Group has been formed at utility level, which shall be involved from concept to commissioning of the system and co-ordinate  from the Utility side for all issues related to implementation of the project</t>
  </si>
  <si>
    <t>The details of the authorised signatory &amp; Nodal officer are given below</t>
  </si>
  <si>
    <t>Approved by:</t>
  </si>
  <si>
    <t>Designation</t>
  </si>
  <si>
    <t>Signature of Nodal Officer for Smart Grid project</t>
  </si>
  <si>
    <t>Complete Utility Profile</t>
  </si>
  <si>
    <t>Basic Information</t>
  </si>
  <si>
    <t>Sl. No.</t>
  </si>
  <si>
    <t>Particulars</t>
  </si>
  <si>
    <t>Name of the Utility</t>
  </si>
  <si>
    <t>Date of Incorporation</t>
  </si>
  <si>
    <t>Area of Coverage</t>
  </si>
  <si>
    <t>Total Population (as per 2011 census)</t>
  </si>
  <si>
    <t>Name</t>
  </si>
  <si>
    <t>E-mail</t>
  </si>
  <si>
    <t>Desig.</t>
  </si>
  <si>
    <t>Mobile</t>
  </si>
  <si>
    <t>Phone</t>
  </si>
  <si>
    <t>Unit</t>
  </si>
  <si>
    <t>Value</t>
  </si>
  <si>
    <t>Date</t>
  </si>
  <si>
    <t>Address</t>
  </si>
  <si>
    <t>Nos.</t>
  </si>
  <si>
    <t>Asset Information</t>
  </si>
  <si>
    <t>Total Number of Power Transformers</t>
  </si>
  <si>
    <t>Total Capacity of Power Transformers</t>
  </si>
  <si>
    <t>Total Number of 66/33 kV Feeders</t>
  </si>
  <si>
    <t>Total Length of 66/33 kV Feeders (Overhead)</t>
  </si>
  <si>
    <t>Total Number 11 kV Feeders</t>
  </si>
  <si>
    <t>Total Length of 11 kV Feeders (Overhead)</t>
  </si>
  <si>
    <t>Total Length of LT Lines (Overhead)</t>
  </si>
  <si>
    <t>Total Number of Distribution Transformers</t>
  </si>
  <si>
    <t>Total Capacity of Distribution Transformers</t>
  </si>
  <si>
    <t>MW</t>
  </si>
  <si>
    <t>MVA</t>
  </si>
  <si>
    <t>Sq. Kms.</t>
  </si>
  <si>
    <t>Kms.</t>
  </si>
  <si>
    <t>Total Consumers</t>
  </si>
  <si>
    <t xml:space="preserve">Annual Input Energy </t>
  </si>
  <si>
    <t xml:space="preserve">Annual Energy Billed </t>
  </si>
  <si>
    <t>Total Revenue Billed</t>
  </si>
  <si>
    <t>Total Revenue Realized</t>
  </si>
  <si>
    <t>Billing Efficiency</t>
  </si>
  <si>
    <t>Collection Efficiency</t>
  </si>
  <si>
    <t>AT&amp;C Losses</t>
  </si>
  <si>
    <t>Average Billing Rate</t>
  </si>
  <si>
    <t xml:space="preserve">Annual Consumer Base Growth </t>
  </si>
  <si>
    <t>Peak Demand</t>
  </si>
  <si>
    <t>DT Failure Rate</t>
  </si>
  <si>
    <t>HT / LT ratio</t>
  </si>
  <si>
    <t xml:space="preserve">Provisional Billing </t>
  </si>
  <si>
    <t xml:space="preserve">Defective Meter </t>
  </si>
  <si>
    <t>Annual Input Energy</t>
  </si>
  <si>
    <t>Annual Energy Billed</t>
  </si>
  <si>
    <t>Annual Consumer Base Growth</t>
  </si>
  <si>
    <t>Defective Meter</t>
  </si>
  <si>
    <t>Provisional Billing</t>
  </si>
  <si>
    <t>FY 2017-18</t>
  </si>
  <si>
    <t>FY 2016-17</t>
  </si>
  <si>
    <t>MU</t>
  </si>
  <si>
    <t>₹ Cr.</t>
  </si>
  <si>
    <t>%</t>
  </si>
  <si>
    <t>₹ / kWh</t>
  </si>
  <si>
    <t>Smart Grid Project Area Profile</t>
  </si>
  <si>
    <t>Name of the Project Area</t>
  </si>
  <si>
    <t>Total Population (as per 2011 Census)</t>
  </si>
  <si>
    <t>Head/Corporate Office</t>
  </si>
  <si>
    <t>Nodal Officer Details</t>
  </si>
  <si>
    <t>No. of Level-1 Offices (Zones)</t>
  </si>
  <si>
    <t>No. of Level-2 Offices (Circles)</t>
  </si>
  <si>
    <t>No. of Level-3 Offices (Divisions)</t>
  </si>
  <si>
    <t>No. of Level-4 Offices (Sub-Divisions)</t>
  </si>
  <si>
    <t>Total Length of 11 kV Feeders (Underground)</t>
  </si>
  <si>
    <t>Total Length of 66/33 kV Feeders (Underground)</t>
  </si>
  <si>
    <t>Total Length of LT Lines (Underground)</t>
  </si>
  <si>
    <t>Project Area Nodal Officer Details</t>
  </si>
  <si>
    <t>E-Mail</t>
  </si>
  <si>
    <t>Name of Zone of Project Area</t>
  </si>
  <si>
    <t>Name of Circle of Project Area</t>
  </si>
  <si>
    <t>No. of Division Offices in Project Area</t>
  </si>
  <si>
    <t>No. of Sub Division Offices in Project Area</t>
  </si>
  <si>
    <t>Yes/No</t>
  </si>
  <si>
    <t>Is Project Area Shortlisted Smart City</t>
  </si>
  <si>
    <t>Is Project Area an R-APDRP (Part-A) IT Town</t>
  </si>
  <si>
    <t>Is Project Area an R-APDRP (Part-A) SCADA / DMS Town</t>
  </si>
  <si>
    <t>Total No. of Sub-stations feeding Project Area</t>
  </si>
  <si>
    <t xml:space="preserve">Total Length of 66/33 kV Feeders (Underground) </t>
  </si>
  <si>
    <t>Total Number of EHV S/s Feeding Utility</t>
  </si>
  <si>
    <t>Key Performance Indicators (Commercial+Operations)</t>
  </si>
  <si>
    <t>Technical Losses</t>
  </si>
  <si>
    <t>Commercial Losses</t>
  </si>
  <si>
    <t>Consumer Mix in Project Area</t>
  </si>
  <si>
    <t>Domestic Consumers</t>
  </si>
  <si>
    <t xml:space="preserve">Street Lighting </t>
  </si>
  <si>
    <t>Sub-Total</t>
  </si>
  <si>
    <t>Commercial Consumers</t>
  </si>
  <si>
    <t>Industrial Consumers</t>
  </si>
  <si>
    <t>Agriculture Consumers</t>
  </si>
  <si>
    <t>Others/HT Consumers</t>
  </si>
  <si>
    <t>No. of Metering Points</t>
  </si>
  <si>
    <t>% of Overall Consumption</t>
  </si>
  <si>
    <t>Consumption Annually (MU)</t>
  </si>
  <si>
    <t>Metering Type in Project Area</t>
  </si>
  <si>
    <t>Single Phase Meters</t>
  </si>
  <si>
    <t>HT Meters</t>
  </si>
  <si>
    <t>DT Meters</t>
  </si>
  <si>
    <t>Feeder Meters</t>
  </si>
  <si>
    <t>Three Phase Meters</t>
  </si>
  <si>
    <t>LT CT Meters</t>
  </si>
  <si>
    <t>Investment under Various Central Government Schemes in Project Area</t>
  </si>
  <si>
    <t>Basic Information of Project Area</t>
  </si>
  <si>
    <t>Asset Information of Project Area</t>
  </si>
  <si>
    <t>Key Performance Indicators (Commercial+Operations) of Project Area</t>
  </si>
  <si>
    <t>Amount Spent
(₹ Cr.)</t>
  </si>
  <si>
    <t>Balance
(₹ Cr.)</t>
  </si>
  <si>
    <t>Approved Cost
(₹ Cr.)</t>
  </si>
  <si>
    <t>R-APDRP (Part-A) for IT</t>
  </si>
  <si>
    <t>R-APDRP (Part-A) for SCADA / DMS</t>
  </si>
  <si>
    <t>National Electricity Funds</t>
  </si>
  <si>
    <t>IPDS</t>
  </si>
  <si>
    <t>DDUGGY</t>
  </si>
  <si>
    <t>Utility and Project Area Existing Technology Stack</t>
  </si>
  <si>
    <t>Technology Stack</t>
  </si>
  <si>
    <t>Centralized Call Center</t>
  </si>
  <si>
    <t>New Connection</t>
  </si>
  <si>
    <t>Disconnection and Dismantling</t>
  </si>
  <si>
    <t>Metering</t>
  </si>
  <si>
    <t>Billing</t>
  </si>
  <si>
    <t>Collection</t>
  </si>
  <si>
    <t>Asset Management</t>
  </si>
  <si>
    <t>Maintenance Management</t>
  </si>
  <si>
    <t>Geographical Information System</t>
  </si>
  <si>
    <t>Network Analysis Tool</t>
  </si>
  <si>
    <t>DGPS based Consumer Indexing</t>
  </si>
  <si>
    <t>DGPS based Asset Mapping</t>
  </si>
  <si>
    <t>Energy Audit</t>
  </si>
  <si>
    <t>Meter Data Aquistion System (MDAS / AMR)</t>
  </si>
  <si>
    <t>Web Self Service</t>
  </si>
  <si>
    <t>Disaster Recovery Center Establishment</t>
  </si>
  <si>
    <t>SCADA / DMS</t>
  </si>
  <si>
    <t>Outage Management System</t>
  </si>
  <si>
    <t>Advanced Metering Infrastructure</t>
  </si>
  <si>
    <t>Power Procurement Management</t>
  </si>
  <si>
    <t>ERP - Finance</t>
  </si>
  <si>
    <t>ERP - HR</t>
  </si>
  <si>
    <t>ERP - Inventory Management</t>
  </si>
  <si>
    <t>Business - Intelligence / Analytics</t>
  </si>
  <si>
    <t>Data Center Establishment</t>
  </si>
  <si>
    <t>Present</t>
  </si>
  <si>
    <t>Scheme</t>
  </si>
  <si>
    <t>Product</t>
  </si>
  <si>
    <t>Status</t>
  </si>
  <si>
    <t>Utility Wise Status</t>
  </si>
  <si>
    <t>Project Area Status</t>
  </si>
  <si>
    <t>Yes / No</t>
  </si>
  <si>
    <t>Proposed Smart Grid Functionalities for the Project Area</t>
  </si>
  <si>
    <t>Module</t>
  </si>
  <si>
    <t>Advanced Metering Infrastructure with PQM, PLM and BI</t>
  </si>
  <si>
    <t>Renewable Generation</t>
  </si>
  <si>
    <t>Energy Storage</t>
  </si>
  <si>
    <t>Street Light Automation</t>
  </si>
  <si>
    <t>Electric Vehicle Charging Station</t>
  </si>
  <si>
    <t>Transformer Monitoring Unit</t>
  </si>
  <si>
    <t>Integration with Existing Systems</t>
  </si>
  <si>
    <t>Proposed</t>
  </si>
  <si>
    <t>Remarks</t>
  </si>
  <si>
    <t>Note: The data in this sheet are autofilled based on inputs in sheets of SGCC, AMI, SCADA, GIS and Others. Please verify the data for any discrepancies</t>
  </si>
  <si>
    <t>Utility Share</t>
  </si>
  <si>
    <t>NSGM Funding (Max 30% of Project Cost Excluding Network Backhaul &amp; FMS for 2-5 Years) As Per Approval of EC</t>
  </si>
  <si>
    <t>Total Project Cost</t>
  </si>
  <si>
    <t>Total</t>
  </si>
  <si>
    <t>Project Fund Sourcing</t>
  </si>
  <si>
    <t>-</t>
  </si>
  <si>
    <t>Solar Power Plants</t>
  </si>
  <si>
    <t>DT Monitoring Units</t>
  </si>
  <si>
    <t>Supervisory Control &amp; Data Acquisition</t>
  </si>
  <si>
    <t>Smart Grid Control Center</t>
  </si>
  <si>
    <t>FMS Year 2-5</t>
  </si>
  <si>
    <t>FMS Year 1</t>
  </si>
  <si>
    <t>PMC</t>
  </si>
  <si>
    <t>Spares</t>
  </si>
  <si>
    <t>Network</t>
  </si>
  <si>
    <t>Field HW</t>
  </si>
  <si>
    <t>IT SW</t>
  </si>
  <si>
    <t>IT HW</t>
  </si>
  <si>
    <t>Smart Grid Functionality</t>
  </si>
  <si>
    <t>Overall Project Cost (₹)</t>
  </si>
  <si>
    <t>Project Cost Summary</t>
  </si>
  <si>
    <t>Total for Smart Grid Control Center</t>
  </si>
  <si>
    <t>Sub-Total for Services</t>
  </si>
  <si>
    <t>Per Year</t>
  </si>
  <si>
    <t>Facility Management Services (Y2-Y5)</t>
  </si>
  <si>
    <t>Facility Management Services (Y1)</t>
  </si>
  <si>
    <t>LS</t>
  </si>
  <si>
    <t>PMC (incl. Installation, Testing, Commissioning, Data Migration and Training Cost)</t>
  </si>
  <si>
    <t>Amount</t>
  </si>
  <si>
    <t>Qty</t>
  </si>
  <si>
    <t>Rate</t>
  </si>
  <si>
    <t>Partiuclars</t>
  </si>
  <si>
    <t>Services</t>
  </si>
  <si>
    <t>Sub-Total for IT Hardware Spares</t>
  </si>
  <si>
    <t>Spares for IT Hardware</t>
  </si>
  <si>
    <t>Sub-Total for Network Backhaul</t>
  </si>
  <si>
    <t>Secondary Internet Bandwidth</t>
  </si>
  <si>
    <t>Primary Internet bandwidth</t>
  </si>
  <si>
    <t>Secondary MPLS - VPN Connectivity</t>
  </si>
  <si>
    <t xml:space="preserve">Primary MPLS - VPN Connectivity </t>
  </si>
  <si>
    <t>Network Backhaul</t>
  </si>
  <si>
    <t>Sub-Total for IT Software</t>
  </si>
  <si>
    <t>Additional Item 1</t>
  </si>
  <si>
    <t>Operation Systems</t>
  </si>
  <si>
    <t>Database Software</t>
  </si>
  <si>
    <t>Antivirus Software/UTM application</t>
  </si>
  <si>
    <t>EMS / NMS System</t>
  </si>
  <si>
    <t>IT Software</t>
  </si>
  <si>
    <t>Sub-Total for IT Hardware</t>
  </si>
  <si>
    <t>Work Station with Dual TFT Monitors</t>
  </si>
  <si>
    <t xml:space="preserve">GPS Time Synchronization System </t>
  </si>
  <si>
    <t>A3 Size Inkjet / All in One Color Laser Jet Printer</t>
  </si>
  <si>
    <t>A4 Size Inkjet / Bubble Jet printer</t>
  </si>
  <si>
    <t>Network LaserJet  (B/W) Printer</t>
  </si>
  <si>
    <t>Routers</t>
  </si>
  <si>
    <t>Workstation (w/ UPS, Table, Chair, OS, Office)</t>
  </si>
  <si>
    <t>Service Load UPS</t>
  </si>
  <si>
    <t>Critical Load UPS</t>
  </si>
  <si>
    <t>Application Load Balancer</t>
  </si>
  <si>
    <t>Router for Internet Gateway</t>
  </si>
  <si>
    <t>Router for MPLS/ VPN Network</t>
  </si>
  <si>
    <t>Layer II Switches (24 ports)</t>
  </si>
  <si>
    <t>Layer II Switch (48 ports)</t>
  </si>
  <si>
    <t>Distribution Switch</t>
  </si>
  <si>
    <t>Access Switch</t>
  </si>
  <si>
    <t>Core Switch</t>
  </si>
  <si>
    <t>IDF / MDF Floor Mount Racks</t>
  </si>
  <si>
    <t>IDF / MDF Wall Mount Racks</t>
  </si>
  <si>
    <t>Tape Library / External DAT Drive</t>
  </si>
  <si>
    <t>Backup Server</t>
  </si>
  <si>
    <t>SAN / External RAID Mass Storage Device</t>
  </si>
  <si>
    <t>EMS/NMS Server with Operation Console</t>
  </si>
  <si>
    <t>Web Proxy Servers with Load Balancing</t>
  </si>
  <si>
    <t>LDAP Servers</t>
  </si>
  <si>
    <t>DNS Servers</t>
  </si>
  <si>
    <t>Anti Virus Servers/ Unified Threat Management</t>
  </si>
  <si>
    <t>Access Contol Servers</t>
  </si>
  <si>
    <t>Testing, Development and Quality Servers</t>
  </si>
  <si>
    <t>IT Hardware</t>
  </si>
  <si>
    <t>Cost Estimate - Smart Grid Control Center</t>
  </si>
  <si>
    <t>Total for AMI</t>
  </si>
  <si>
    <t>Sub-Total for Hardware Spares</t>
  </si>
  <si>
    <t>Spares for Field Hardware</t>
  </si>
  <si>
    <t>Communication Between DCU and HES</t>
  </si>
  <si>
    <t>Sub-Total for Field Hardware</t>
  </si>
  <si>
    <t>Data Concentrator Unit / Field Routers</t>
  </si>
  <si>
    <t>Three Phase HT Smart Meters (Feeders)</t>
  </si>
  <si>
    <t>Three Phase LT CT Smart Meters (DTs)</t>
  </si>
  <si>
    <t>Three Phase HT Smart Meters (Consumers)</t>
  </si>
  <si>
    <t>Three Phase LT CT Smart Meters (Consumers)</t>
  </si>
  <si>
    <t>Three Phase Smart Meters (Consumers)</t>
  </si>
  <si>
    <t>Single Phase Smart Meters (Consumer)</t>
  </si>
  <si>
    <t>Field Hardware</t>
  </si>
  <si>
    <t>AMI-PQM and PLM Softwares</t>
  </si>
  <si>
    <t xml:space="preserve">AMI - Business Analytics </t>
  </si>
  <si>
    <t>AMI - MDMS/Updation of Existing MDMS</t>
  </si>
  <si>
    <t>AMI - Head End System</t>
  </si>
  <si>
    <t>Application Servers for BI</t>
  </si>
  <si>
    <t>Application Servers for MDM</t>
  </si>
  <si>
    <t>Application Servers for PLM</t>
  </si>
  <si>
    <t>Application Servers for PQM</t>
  </si>
  <si>
    <t>Application Servers for HES</t>
  </si>
  <si>
    <t xml:space="preserve">Database Servers for HES &amp; MDM </t>
  </si>
  <si>
    <t>Cost Estimate - Advanced Metering Infrastructure</t>
  </si>
  <si>
    <t>3G/4G Modem</t>
  </si>
  <si>
    <t>Network Connectivity Charges for 3G</t>
  </si>
  <si>
    <t>Network Connectivity Charges for Control Center MPLS Broadband Link</t>
  </si>
  <si>
    <t>Network Connectivity Charges for 10 mbps MPLS Broadband Links for SLDC, IT DC, SCADA DR, Control Center to MPLS Cloud</t>
  </si>
  <si>
    <t>Heavy Duty Relays for CB Trip/Close</t>
  </si>
  <si>
    <t>Single TFT PC for LDMS</t>
  </si>
  <si>
    <t>Router</t>
  </si>
  <si>
    <t>DC Transducer for Station Analog Parameters</t>
  </si>
  <si>
    <t>Weather Transducer - Temperature</t>
  </si>
  <si>
    <t>Weather Transducer - Humidity</t>
  </si>
  <si>
    <t>Weather Transducer - Rainfall</t>
  </si>
  <si>
    <t xml:space="preserve">Weather Transducer - Wind Direction </t>
  </si>
  <si>
    <t xml:space="preserve">Weather Transducer - Wind Speed </t>
  </si>
  <si>
    <t xml:space="preserve">Multifunction Transducers  </t>
  </si>
  <si>
    <t>6 Way RMU</t>
  </si>
  <si>
    <t>5 Way RMU</t>
  </si>
  <si>
    <t>Installation of 3 Way RMUs at Various 11 KV S/s for Controlling and Monitoring of 11 KV n/w</t>
  </si>
  <si>
    <t xml:space="preserve">Installation of 4 Way RMUs at Various 11 KV S/s for Controlling and Monitoring of 11 KV n/w </t>
  </si>
  <si>
    <t>Transformer Monitoring Unit (TMU) on IEC 61850</t>
  </si>
  <si>
    <t>Switch compliant to 61850</t>
  </si>
  <si>
    <t>Replacement of Electromechanical Relay with IEC 61850 BCPU at 66/11 and 33/11 KV S/s</t>
  </si>
  <si>
    <t>Replacelemt of Existing C&amp;RP Electro-mechanical Relay with with IEC 61850 BCPU</t>
  </si>
  <si>
    <t>Replacement of 66/33 KV OCB/VCB</t>
  </si>
  <si>
    <t>Replacement of 11 KV VCB/OCB at Grid S/s</t>
  </si>
  <si>
    <t>FRTU Base Equipment with Accessories</t>
  </si>
  <si>
    <t>RTU Base Equipment with Accessories</t>
  </si>
  <si>
    <t>Master Station cum FRTU Simulator &amp; Protocol Analyser Software Tool</t>
  </si>
  <si>
    <t>FRTU DB Config. &amp; Maint. Software Tool</t>
  </si>
  <si>
    <t>LDMS Software</t>
  </si>
  <si>
    <t>RTU DB Config. &amp; Maint. Software Tool</t>
  </si>
  <si>
    <t>Master Station cum RTU Simulator &amp; Protocol Analyser Software Tool</t>
  </si>
  <si>
    <t>GIS Adaptor/Engine for Importing Data from GIS System under IT System</t>
  </si>
  <si>
    <t>Network Management Software</t>
  </si>
  <si>
    <t>Development Software</t>
  </si>
  <si>
    <t>ICCP Software</t>
  </si>
  <si>
    <t>DTS Software</t>
  </si>
  <si>
    <t>ISR Software</t>
  </si>
  <si>
    <t>ADMS Software</t>
  </si>
  <si>
    <t>SCADA Software</t>
  </si>
  <si>
    <t>Additional Item 2</t>
  </si>
  <si>
    <t>Web Server with Load Balancing</t>
  </si>
  <si>
    <t>Router at Remote VDU</t>
  </si>
  <si>
    <t>Router for SCADA/DMS Interface with IT system</t>
  </si>
  <si>
    <t>Remote VDUs with One TFT Monitors</t>
  </si>
  <si>
    <t>DTS/Workstation Console with  Dual TFTs</t>
  </si>
  <si>
    <t>Developmental Console with One TFT</t>
  </si>
  <si>
    <t xml:space="preserve">Workstation with Dual TFT Monitors </t>
  </si>
  <si>
    <t>LED Based Video Projection System with 2x3 Module Configuration with Each Module at Least 70" Diagonal with Common Projector</t>
  </si>
  <si>
    <t>Communication Servers</t>
  </si>
  <si>
    <t>Development Server</t>
  </si>
  <si>
    <t>DTS Server</t>
  </si>
  <si>
    <t>NMS Server</t>
  </si>
  <si>
    <t>ISR Server</t>
  </si>
  <si>
    <t>FEP Server with Interface Switches</t>
  </si>
  <si>
    <t>ADMS Server</t>
  </si>
  <si>
    <t>SCADA Server</t>
  </si>
  <si>
    <t>Cost Estimate - Supervisory Control And Data Acquisition</t>
  </si>
  <si>
    <t>Total for GIS</t>
  </si>
  <si>
    <t>Sub-Total for Field Services</t>
  </si>
  <si>
    <t>Preparation of Digitized Electrical Network on Base Map in Pre-defined Scale with Features &amp; Attributes of Assets and Consumers Collected Through DGPS / Door-to-Door Survey</t>
  </si>
  <si>
    <t>Collection/Updation of Consumer Attribute Database Through Door-to-Door Field Survey and Codification &amp; Indexing Consumers with Respective Upstream Source of Supply</t>
  </si>
  <si>
    <t>LT Overhead Lines and Underground Cables Alongwith Associated Equipment such as Poles, Feeder Pillar Boxes etc.</t>
  </si>
  <si>
    <t>HT (33, 11 kV) Overhead Lines / Underground Cables Alongwith Associated Line Equipments such as RMUs, DTs, Capacitors etc.</t>
  </si>
  <si>
    <t>66/33, 66/11, 33/11 kV substations</t>
  </si>
  <si>
    <t>Locating Co-ordinates (Latitude-Longitude) using DGPS, Collection/Updation of Attribute Database of Following Electrical Network Assets Through Field Survey and Codification &amp; Indexing with Their Upstream Source of Supply:</t>
  </si>
  <si>
    <t>Technical Audit of Distribution Transformers</t>
  </si>
  <si>
    <t>Technical Audit of Substations</t>
  </si>
  <si>
    <t>Procurement of Satellite Imagery and Creation of Base Map of Project Area</t>
  </si>
  <si>
    <t>Field Services</t>
  </si>
  <si>
    <t>Sub-Total for Software</t>
  </si>
  <si>
    <t>GIS Application</t>
  </si>
  <si>
    <t>Software</t>
  </si>
  <si>
    <t>Sub-Total for Hardware</t>
  </si>
  <si>
    <t>GIS Application Server</t>
  </si>
  <si>
    <t>GIS Database Server</t>
  </si>
  <si>
    <t>Hardware</t>
  </si>
  <si>
    <t>Cost Estimate - Geographical Information System</t>
  </si>
  <si>
    <t>Total for Other Functionalities</t>
  </si>
  <si>
    <t>Total for Street Light Automation</t>
  </si>
  <si>
    <t xml:space="preserve">Project Management and Consultancy Services </t>
  </si>
  <si>
    <t>Network Backhaul for Data Connectivity</t>
  </si>
  <si>
    <t>Replacement of Damaged Poles</t>
  </si>
  <si>
    <t>LED Lights (240 Watts) with Accessories</t>
  </si>
  <si>
    <t>LED Lights (120 Watts) with Accessories</t>
  </si>
  <si>
    <t>LED Lights (60 Watts) with Accessories</t>
  </si>
  <si>
    <t>LED Lights (40 Watts) with Accessories</t>
  </si>
  <si>
    <t>LED Lights (30 Watts) with Accessories</t>
  </si>
  <si>
    <t>LED Lights (16 Watts) with Accessories</t>
  </si>
  <si>
    <t>CCMS Switches</t>
  </si>
  <si>
    <t>CCMS Mobile Application</t>
  </si>
  <si>
    <t>CCMS Application</t>
  </si>
  <si>
    <t>CCMS Server</t>
  </si>
  <si>
    <t>Total for Solar Power Plants</t>
  </si>
  <si>
    <t>Smart Meters with Net Metering Provision</t>
  </si>
  <si>
    <t>Power Plants (10 MW) Estb. with Accessories</t>
  </si>
  <si>
    <t>Power Plants (5 MW) Estb. with Accessories</t>
  </si>
  <si>
    <t>Power Plants (1 MW) Estb. with accessories</t>
  </si>
  <si>
    <t>Total for EV Charging Stations</t>
  </si>
  <si>
    <t>Web Solution for Monitoring Charging Systems</t>
  </si>
  <si>
    <t>Payment Terminals</t>
  </si>
  <si>
    <t>EV Charging Stations (Fast Charger)</t>
  </si>
  <si>
    <t>EV Charging Stations</t>
  </si>
  <si>
    <t>Total for DT Monitoring Units</t>
  </si>
  <si>
    <t>Distribution Transformer Monitoring Units</t>
  </si>
  <si>
    <t>DT Monitoring Units (250 kVA and Above)</t>
  </si>
  <si>
    <t>Total for OMS</t>
  </si>
  <si>
    <t>Outage Management System Application</t>
  </si>
  <si>
    <t>Communicable FPIs</t>
  </si>
  <si>
    <t>Application Servers for OMS</t>
  </si>
  <si>
    <t>Database Server for OMS</t>
  </si>
  <si>
    <t>Cost Estimate - Outage Management System, DT Monitoring Units, EV Charging Station, Solar Power Plants, Street Light Automation</t>
  </si>
  <si>
    <t>Reduction in Energy Consumption</t>
  </si>
  <si>
    <t>System Uptime</t>
  </si>
  <si>
    <t>SAIDI/SAIFI/CAIDI/CAIFI Improvements</t>
  </si>
  <si>
    <t>Reduction in DT Failure Rate</t>
  </si>
  <si>
    <t>Maintenance Practice</t>
  </si>
  <si>
    <t>Outage Management</t>
  </si>
  <si>
    <t>DT Voltage Not in Permissible Limit in a Month</t>
  </si>
  <si>
    <t>Average Power Factor</t>
  </si>
  <si>
    <t>THD (Current)</t>
  </si>
  <si>
    <t>Power Quality Management</t>
  </si>
  <si>
    <t>Load Factor of DTs</t>
  </si>
  <si>
    <t>Reduction in Short Term / Peak Power Purchase Cost</t>
  </si>
  <si>
    <t>Increase in Ratio of Energy Consumption to Peak Load (MU/MW)</t>
  </si>
  <si>
    <t>Peak Load Management</t>
  </si>
  <si>
    <t>Reduction in Number of Meter Readers / Meter Reading Cost</t>
  </si>
  <si>
    <t>Manual Connection/Disconnection for Defaulter Consumers</t>
  </si>
  <si>
    <t>Reduction in AT&amp;C Loss %</t>
  </si>
  <si>
    <t>Support Docs</t>
  </si>
  <si>
    <t>Target Value</t>
  </si>
  <si>
    <t>Present Value</t>
  </si>
  <si>
    <t>Key Performance Indicators</t>
  </si>
  <si>
    <t>Smart Grid Attributes</t>
  </si>
  <si>
    <t>Note: Certain cell values are auto calculated. Please verify for discrepancies</t>
  </si>
  <si>
    <t>Years</t>
  </si>
  <si>
    <t>Years of Operation</t>
  </si>
  <si>
    <t>Total Project Cost Including 5 Years FMS</t>
  </si>
  <si>
    <t>Facility Management Service (Y1) as % of Asset Cost</t>
  </si>
  <si>
    <t>Facility Management Service (Y1)</t>
  </si>
  <si>
    <t>PMC Charges as % of Asset Cost</t>
  </si>
  <si>
    <t>PMC Charges</t>
  </si>
  <si>
    <t>Total Asset Cost</t>
  </si>
  <si>
    <t>Total Spares</t>
  </si>
  <si>
    <t>Total IT Software</t>
  </si>
  <si>
    <t>Total IT &amp; Field HW Cost</t>
  </si>
  <si>
    <t>Infrastructure Value</t>
  </si>
  <si>
    <t>Note: Tax rate to be re-calculated at the time of DPR preparation</t>
  </si>
  <si>
    <t>Tax Rate</t>
  </si>
  <si>
    <t>Equity Cost</t>
  </si>
  <si>
    <t>Tenure of Debt</t>
  </si>
  <si>
    <t>Cost of Debt</t>
  </si>
  <si>
    <t>Equity as a % of Total Capital Cost</t>
  </si>
  <si>
    <t>Debt as a % of Total Capital Cost</t>
  </si>
  <si>
    <t>Capital Structure (Financing)</t>
  </si>
  <si>
    <t>Days</t>
  </si>
  <si>
    <t>Average Receivables Days (Current)</t>
  </si>
  <si>
    <t>Hours</t>
  </si>
  <si>
    <t>Peak Hours (in a Day)</t>
  </si>
  <si>
    <t>Times</t>
  </si>
  <si>
    <t xml:space="preserve">Peak Hour Consumption / Average Hourly Consumption </t>
  </si>
  <si>
    <t>Reduction of Peak Load (Assumption)</t>
  </si>
  <si>
    <t xml:space="preserve">AT&amp;C Loss - Target </t>
  </si>
  <si>
    <t>AT&amp;C Loss - Current</t>
  </si>
  <si>
    <t>Asset Throughput Improvement</t>
  </si>
  <si>
    <t>Average Receivables Days Reduced to</t>
  </si>
  <si>
    <t>Reduction of DT and Line Failures</t>
  </si>
  <si>
    <t>Improvement in Employee Productivity (Rest of the Organization)</t>
  </si>
  <si>
    <t>Reduction of Metering</t>
  </si>
  <si>
    <t>AMI Impact</t>
  </si>
  <si>
    <t>₹ / Meter</t>
  </si>
  <si>
    <t>Net GFA</t>
  </si>
  <si>
    <t>Less: Total Capitalized Expenses</t>
  </si>
  <si>
    <t>Others</t>
  </si>
  <si>
    <t>Lines, Cables and Network</t>
  </si>
  <si>
    <t>Plant and Machinery</t>
  </si>
  <si>
    <t>GFA</t>
  </si>
  <si>
    <t>Existing Infrastructure</t>
  </si>
  <si>
    <t>Short Term Procurement of Power</t>
  </si>
  <si>
    <t>Average Procurement Rate of Power</t>
  </si>
  <si>
    <t>Power Purchase Costs</t>
  </si>
  <si>
    <t>R&amp;M Expenses (For Existing Infrastructure)</t>
  </si>
  <si>
    <t>Average Cost of Meter Reading (Monthly)</t>
  </si>
  <si>
    <t>% / Year</t>
  </si>
  <si>
    <t>Escalation in Energy Cost</t>
  </si>
  <si>
    <t>Expenses Escalation</t>
  </si>
  <si>
    <t>Growth in Energy Consumption / Meter</t>
  </si>
  <si>
    <t>Growth in Meters (From The Fourth Year)</t>
  </si>
  <si>
    <t>Growth in Meters (For The First Three Years)</t>
  </si>
  <si>
    <t>Expected Demand Growth</t>
  </si>
  <si>
    <t>Cost Benefit Analysis Base Assumptions</t>
  </si>
  <si>
    <t>Note: Relevant documents to be attached by the utility</t>
  </si>
  <si>
    <t>Cost Benefit Analysis Calculations</t>
  </si>
  <si>
    <t>Number of Meters</t>
  </si>
  <si>
    <t>Subsequent Years Growth</t>
  </si>
  <si>
    <t>Base Yr</t>
  </si>
  <si>
    <t>Year 1</t>
  </si>
  <si>
    <t>Year 2</t>
  </si>
  <si>
    <t>Year 3</t>
  </si>
  <si>
    <t>Year 4</t>
  </si>
  <si>
    <t>Year 5</t>
  </si>
  <si>
    <t>Year 6</t>
  </si>
  <si>
    <t>Year 7</t>
  </si>
  <si>
    <t>Projection Period (Year of Operation)</t>
  </si>
  <si>
    <t xml:space="preserve">Growth for First Two Years </t>
  </si>
  <si>
    <t>Incremental AMI Infra Cost</t>
  </si>
  <si>
    <t>₹</t>
  </si>
  <si>
    <t>Energy Consumed per Meter per Year</t>
  </si>
  <si>
    <t>kWh/Unit/Yr</t>
  </si>
  <si>
    <t>Annual Escalation</t>
  </si>
  <si>
    <t>Annual Growth in Consumption</t>
  </si>
  <si>
    <t>Total Billed Power</t>
  </si>
  <si>
    <t>Million kWh</t>
  </si>
  <si>
    <t>Annual Growth in Consumption / Meter</t>
  </si>
  <si>
    <t>Consumption Index</t>
  </si>
  <si>
    <t>Total Billed Energy</t>
  </si>
  <si>
    <t>Total Amount Billed</t>
  </si>
  <si>
    <t>₹ Cr. / Year</t>
  </si>
  <si>
    <t>MU / Year</t>
  </si>
  <si>
    <t>Annual Escalation in Energy Cost</t>
  </si>
  <si>
    <t>Expected Avg Rate of Energy (Fixed+Variable)</t>
  </si>
  <si>
    <t>Short Term Power Purchase Tariff</t>
  </si>
  <si>
    <t>Cost of Procured Power</t>
  </si>
  <si>
    <t>Savings Due to Avoiding Short Term Power Purchase</t>
  </si>
  <si>
    <t>Meter Reading Cost Saved per Meter / Month</t>
  </si>
  <si>
    <t>Employee Costs (for Existing Infrastructure)</t>
  </si>
  <si>
    <t>Employee Expenses (For Existing Infrastructure)</t>
  </si>
  <si>
    <t>Performance Metrics</t>
  </si>
  <si>
    <t>a</t>
  </si>
  <si>
    <t>b</t>
  </si>
  <si>
    <t>c</t>
  </si>
  <si>
    <t>d</t>
  </si>
  <si>
    <t>e</t>
  </si>
  <si>
    <t>f</t>
  </si>
  <si>
    <t>g</t>
  </si>
  <si>
    <t>h</t>
  </si>
  <si>
    <t>i</t>
  </si>
  <si>
    <t>j</t>
  </si>
  <si>
    <t>k</t>
  </si>
  <si>
    <t>l</t>
  </si>
  <si>
    <t>m</t>
  </si>
  <si>
    <t>n</t>
  </si>
  <si>
    <t>o</t>
  </si>
  <si>
    <t>p</t>
  </si>
  <si>
    <t>q</t>
  </si>
  <si>
    <t>r</t>
  </si>
  <si>
    <t>s</t>
  </si>
  <si>
    <t>t</t>
  </si>
  <si>
    <t>T&amp;C Losses</t>
  </si>
  <si>
    <t>Total Purchased Energy</t>
  </si>
  <si>
    <t>Average Load</t>
  </si>
  <si>
    <t>Peak Load</t>
  </si>
  <si>
    <t>Planned Reduction in Ratio</t>
  </si>
  <si>
    <t>Index</t>
  </si>
  <si>
    <t>Power Consumed During Peak Hours</t>
  </si>
  <si>
    <t xml:space="preserve">Peak Hour / Average Hourly Consumption </t>
  </si>
  <si>
    <t>Peak Load / Average Load Ratio</t>
  </si>
  <si>
    <t>Peak Power Consumed to Billed Power Ratio</t>
  </si>
  <si>
    <t>Receivable Days</t>
  </si>
  <si>
    <t>Improved Asset Utilization (DT, Lines, etc)</t>
  </si>
  <si>
    <t>Metering Cost Reduction</t>
  </si>
  <si>
    <t>R&amp;M Cost Reduction (Due to Reduction in Failure in DT and Lines)</t>
  </si>
  <si>
    <t>Increase in Employee Productivity</t>
  </si>
  <si>
    <t>Cost Benefit Analysis Conclusion</t>
  </si>
  <si>
    <t>Types of Savings</t>
  </si>
  <si>
    <t>Details</t>
  </si>
  <si>
    <t>Category 1</t>
  </si>
  <si>
    <t>Category 2</t>
  </si>
  <si>
    <t>Category 3</t>
  </si>
  <si>
    <t>Direct, with Managerial Oversight and Process Changes</t>
  </si>
  <si>
    <t xml:space="preserve">Those Which Will Require Some Investments in Asset Upgradation </t>
  </si>
  <si>
    <t xml:space="preserve">Productivity Related </t>
  </si>
  <si>
    <t>Meter Reading Cost Savings</t>
  </si>
  <si>
    <t>Peak Load Reduction savings</t>
  </si>
  <si>
    <t>AT&amp;C Loss Reduction</t>
  </si>
  <si>
    <t>Total Recurring Savings</t>
  </si>
  <si>
    <t>Float Reduction Yr to Yr Change v/s Baseline</t>
  </si>
  <si>
    <t>Category 1 Savings</t>
  </si>
  <si>
    <t>Total Category 1 Savings Cash Flow</t>
  </si>
  <si>
    <t>Category 2 Savings</t>
  </si>
  <si>
    <t>R&amp;M Cost Reduction</t>
  </si>
  <si>
    <t>Recurring Saings Post Tax</t>
  </si>
  <si>
    <t>R&amp;M Expenses (for Existing Infrastructure)</t>
  </si>
  <si>
    <t>Recuring Savings Post Tax</t>
  </si>
  <si>
    <t>Total Category 2 Savings Cash Flow</t>
  </si>
  <si>
    <t>Category 3 Savings</t>
  </si>
  <si>
    <t>Saved Investments in Distribution Infra</t>
  </si>
  <si>
    <t>Total Category 3 Savings Cash Flow</t>
  </si>
  <si>
    <t>Additional Investments</t>
  </si>
  <si>
    <t>AMI, IT and Backend</t>
  </si>
  <si>
    <t>Upgradation / Balancing Investments</t>
  </si>
  <si>
    <t>Total Additional Investments</t>
  </si>
  <si>
    <t>New GFA</t>
  </si>
  <si>
    <t>Net Cash Flow</t>
  </si>
  <si>
    <t>Internal Rate of Return (IRR)</t>
  </si>
  <si>
    <t>Tax Savings Due to Depr. of Addl. Assets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</si>
</sst>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Arial"/>
      <family val="2"/>
    </font>
    <font>
      <sz val="14"/>
      <color theme="1"/>
      <name val="Arial"/>
      <family val="2"/>
    </font>
    <font>
      <b/>
      <sz val="16"/>
      <color theme="1"/>
      <name val="Arial"/>
      <family val="2"/>
    </font>
    <font>
      <sz val="11"/>
      <color theme="1"/>
      <name val="Arial"/>
      <family val="2"/>
    </font>
    <font>
      <b/>
      <sz val="12"/>
      <color theme="1"/>
      <name val="Arial"/>
      <family val="2"/>
    </font>
    <font>
      <b/>
      <sz val="18"/>
      <color theme="1"/>
      <name val="Arial"/>
      <family val="2"/>
    </font>
    <font>
      <b/>
      <sz val="20"/>
      <color rgb="FF0000FF"/>
      <name val="Arial"/>
      <family val="2"/>
    </font>
    <font>
      <b/>
      <sz val="12"/>
      <color theme="0"/>
      <name val="Arial"/>
      <family val="2"/>
    </font>
    <font>
      <b/>
      <sz val="11"/>
      <color theme="1"/>
      <name val="Arial"/>
      <family val="2"/>
    </font>
    <font>
      <b/>
      <sz val="11"/>
      <color theme="0"/>
      <name val="Arial"/>
      <family val="2"/>
    </font>
  </fonts>
  <fills count="13">
    <fill>
      <patternFill patternType="none"/>
    </fill>
    <fill>
      <patternFill patternType="gray125"/>
    </fill>
    <fill>
      <patternFill patternType="solid">
        <fgColor rgb="FFFFFF64"/>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rgb="FF00B05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190">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9" fillId="5" borderId="9" xfId="0" applyFont="1" applyFill="1" applyBorder="1" applyAlignment="1">
      <alignment horizontal="center" vertical="center"/>
    </xf>
    <xf numFmtId="0" fontId="9" fillId="5" borderId="9" xfId="0" applyFont="1" applyFill="1" applyBorder="1" applyAlignment="1">
      <alignment horizontal="center"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9" fillId="5" borderId="9" xfId="0" applyFont="1" applyFill="1" applyBorder="1" applyAlignment="1">
      <alignment horizontal="center" vertical="center"/>
    </xf>
    <xf numFmtId="0" fontId="9" fillId="9" borderId="9" xfId="0" applyFont="1" applyFill="1" applyBorder="1" applyAlignment="1">
      <alignment vertical="center"/>
    </xf>
    <xf numFmtId="9" fontId="4" fillId="0" borderId="9" xfId="0" applyNumberFormat="1" applyFont="1" applyBorder="1" applyAlignment="1">
      <alignment vertical="center"/>
    </xf>
    <xf numFmtId="0" fontId="4" fillId="0" borderId="9" xfId="0" applyFont="1" applyBorder="1" applyAlignment="1">
      <alignment horizontal="right" vertical="center"/>
    </xf>
    <xf numFmtId="9" fontId="4" fillId="0" borderId="9" xfId="0" applyNumberFormat="1" applyFont="1" applyBorder="1" applyAlignment="1">
      <alignment horizontal="right" vertical="center"/>
    </xf>
    <xf numFmtId="0" fontId="4" fillId="0" borderId="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10" fontId="4" fillId="0" borderId="9" xfId="0" applyNumberFormat="1" applyFont="1" applyBorder="1" applyAlignment="1">
      <alignment vertical="center"/>
    </xf>
    <xf numFmtId="0" fontId="4" fillId="0" borderId="0" xfId="0" applyFont="1" applyAlignment="1">
      <alignment horizontal="right" vertical="center"/>
    </xf>
    <xf numFmtId="10" fontId="4" fillId="0" borderId="9" xfId="0" applyNumberFormat="1" applyFont="1" applyBorder="1" applyAlignment="1">
      <alignment horizontal="right" vertical="center"/>
    </xf>
    <xf numFmtId="2" fontId="4" fillId="0" borderId="9" xfId="0" applyNumberFormat="1" applyFont="1" applyBorder="1" applyAlignment="1">
      <alignment vertical="center"/>
    </xf>
    <xf numFmtId="2" fontId="4" fillId="0" borderId="9" xfId="0" applyNumberFormat="1" applyFont="1" applyBorder="1" applyAlignment="1">
      <alignment horizontal="right" vertical="center"/>
    </xf>
    <xf numFmtId="0" fontId="4" fillId="0" borderId="9" xfId="0" quotePrefix="1" applyFont="1" applyBorder="1" applyAlignment="1">
      <alignment vertical="center" wrapText="1"/>
    </xf>
    <xf numFmtId="0" fontId="4" fillId="0" borderId="9" xfId="0" quotePrefix="1" applyFont="1" applyFill="1" applyBorder="1" applyAlignment="1">
      <alignment vertical="center" wrapText="1"/>
    </xf>
    <xf numFmtId="0" fontId="9" fillId="0" borderId="9" xfId="0" applyFont="1" applyFill="1" applyBorder="1" applyAlignment="1">
      <alignment vertical="center"/>
    </xf>
    <xf numFmtId="0" fontId="4" fillId="0" borderId="9" xfId="0" applyFont="1" applyBorder="1" applyAlignment="1">
      <alignment horizontal="lef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1"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4" fillId="0" borderId="6" xfId="0" applyFont="1" applyBorder="1" applyAlignment="1" applyProtection="1">
      <alignment vertical="center"/>
    </xf>
    <xf numFmtId="0" fontId="4" fillId="0" borderId="8" xfId="0" applyFont="1" applyBorder="1" applyAlignment="1" applyProtection="1">
      <alignment vertical="center"/>
    </xf>
    <xf numFmtId="0" fontId="4" fillId="0" borderId="7" xfId="0" applyFont="1" applyBorder="1" applyAlignment="1" applyProtection="1">
      <alignment vertical="center"/>
    </xf>
    <xf numFmtId="0" fontId="4" fillId="11" borderId="9" xfId="0" applyFont="1" applyFill="1" applyBorder="1" applyAlignment="1" applyProtection="1">
      <alignment horizontal="center" vertical="center"/>
      <protection locked="0"/>
    </xf>
    <xf numFmtId="0" fontId="4" fillId="11" borderId="9" xfId="0" applyFont="1" applyFill="1" applyBorder="1" applyAlignment="1" applyProtection="1">
      <alignment vertical="center"/>
      <protection locked="0"/>
    </xf>
    <xf numFmtId="0" fontId="4" fillId="0" borderId="0" xfId="0" applyFont="1" applyAlignment="1" applyProtection="1">
      <alignment vertical="center"/>
      <protection locked="0"/>
    </xf>
    <xf numFmtId="9" fontId="4" fillId="0" borderId="9" xfId="0" applyNumberFormat="1" applyFont="1" applyBorder="1" applyAlignment="1">
      <alignment horizontal="right" vertical="center"/>
    </xf>
    <xf numFmtId="0" fontId="4" fillId="11" borderId="9" xfId="0" applyFont="1" applyFill="1" applyBorder="1" applyAlignment="1" applyProtection="1">
      <alignment vertical="center"/>
      <protection locked="0"/>
    </xf>
    <xf numFmtId="0" fontId="4" fillId="0" borderId="9" xfId="0" applyFont="1" applyBorder="1" applyAlignment="1">
      <alignment vertical="center"/>
    </xf>
    <xf numFmtId="10" fontId="4" fillId="11" borderId="9" xfId="0" applyNumberFormat="1" applyFont="1" applyFill="1" applyBorder="1" applyAlignment="1" applyProtection="1">
      <alignment vertical="center"/>
      <protection locked="0"/>
    </xf>
    <xf numFmtId="0" fontId="4" fillId="0" borderId="9" xfId="0" applyFont="1" applyFill="1" applyBorder="1" applyAlignment="1" applyProtection="1">
      <alignment vertical="center"/>
    </xf>
    <xf numFmtId="2" fontId="4" fillId="11" borderId="9" xfId="0" applyNumberFormat="1" applyFont="1" applyFill="1" applyBorder="1" applyAlignment="1" applyProtection="1">
      <alignment vertical="center"/>
      <protection locked="0"/>
    </xf>
    <xf numFmtId="0" fontId="4" fillId="11" borderId="9" xfId="0" applyNumberFormat="1" applyFont="1" applyFill="1" applyBorder="1" applyAlignment="1" applyProtection="1">
      <alignment vertical="center"/>
      <protection locked="0"/>
    </xf>
    <xf numFmtId="0" fontId="4" fillId="0" borderId="9" xfId="0" applyNumberFormat="1" applyFont="1" applyBorder="1" applyAlignment="1">
      <alignmen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vertical="center"/>
    </xf>
    <xf numFmtId="4" fontId="9" fillId="9" borderId="9" xfId="0" applyNumberFormat="1" applyFont="1" applyFill="1" applyBorder="1" applyAlignment="1">
      <alignment horizontal="right" vertical="center"/>
    </xf>
    <xf numFmtId="4" fontId="9" fillId="9" borderId="9" xfId="0" applyNumberFormat="1" applyFont="1" applyFill="1" applyBorder="1" applyAlignment="1">
      <alignment vertical="center"/>
    </xf>
    <xf numFmtId="4" fontId="4" fillId="9" borderId="9" xfId="0" applyNumberFormat="1" applyFont="1" applyFill="1" applyBorder="1" applyAlignment="1">
      <alignment horizontal="right" vertical="center"/>
    </xf>
    <xf numFmtId="4" fontId="4" fillId="0" borderId="9" xfId="0" quotePrefix="1" applyNumberFormat="1" applyFont="1" applyBorder="1" applyAlignment="1">
      <alignment vertical="center" wrapText="1"/>
    </xf>
    <xf numFmtId="4" fontId="4" fillId="0" borderId="9" xfId="0" quotePrefix="1" applyNumberFormat="1" applyFont="1" applyBorder="1" applyAlignment="1">
      <alignment horizontal="right" vertical="center" wrapText="1"/>
    </xf>
    <xf numFmtId="4" fontId="4" fillId="0" borderId="9" xfId="0" applyNumberFormat="1" applyFont="1" applyFill="1" applyBorder="1" applyAlignment="1">
      <alignment vertical="center"/>
    </xf>
    <xf numFmtId="4" fontId="4" fillId="0" borderId="9" xfId="0" applyNumberFormat="1" applyFont="1" applyFill="1" applyBorder="1" applyAlignment="1">
      <alignment horizontal="right" vertical="center"/>
    </xf>
    <xf numFmtId="4" fontId="9" fillId="0" borderId="9" xfId="0" applyNumberFormat="1" applyFont="1" applyFill="1" applyBorder="1" applyAlignment="1">
      <alignment vertical="center"/>
    </xf>
    <xf numFmtId="4" fontId="9" fillId="0" borderId="9" xfId="0" applyNumberFormat="1" applyFont="1" applyFill="1" applyBorder="1" applyAlignment="1">
      <alignment horizontal="right" vertical="center"/>
    </xf>
    <xf numFmtId="4" fontId="9" fillId="0" borderId="9" xfId="0" applyNumberFormat="1" applyFont="1" applyBorder="1" applyAlignment="1">
      <alignment horizontal="right" vertical="center"/>
    </xf>
    <xf numFmtId="0" fontId="9" fillId="12" borderId="9" xfId="0" applyFont="1" applyFill="1" applyBorder="1" applyAlignment="1">
      <alignment vertical="center"/>
    </xf>
    <xf numFmtId="3" fontId="4" fillId="0" borderId="9" xfId="0" applyNumberFormat="1" applyFont="1" applyBorder="1" applyAlignment="1" applyProtection="1">
      <alignment horizontal="right" vertical="center"/>
    </xf>
    <xf numFmtId="3" fontId="4" fillId="11" borderId="9" xfId="0" applyNumberFormat="1" applyFont="1" applyFill="1" applyBorder="1" applyAlignment="1" applyProtection="1">
      <alignment vertical="center"/>
      <protection locked="0"/>
    </xf>
    <xf numFmtId="3" fontId="4" fillId="0" borderId="9" xfId="0" applyNumberFormat="1" applyFont="1" applyBorder="1" applyAlignment="1">
      <alignment vertical="center"/>
    </xf>
    <xf numFmtId="3" fontId="9" fillId="9" borderId="9" xfId="0" applyNumberFormat="1" applyFont="1" applyFill="1" applyBorder="1" applyAlignment="1">
      <alignment vertical="center"/>
    </xf>
    <xf numFmtId="3" fontId="4" fillId="0" borderId="9" xfId="0" applyNumberFormat="1" applyFont="1" applyBorder="1" applyAlignment="1">
      <alignment horizontal="right" vertical="center"/>
    </xf>
    <xf numFmtId="3" fontId="10" fillId="3" borderId="9" xfId="0" applyNumberFormat="1" applyFont="1" applyFill="1" applyBorder="1" applyAlignment="1">
      <alignment vertical="center"/>
    </xf>
    <xf numFmtId="3" fontId="4" fillId="0" borderId="0" xfId="0" applyNumberFormat="1" applyFont="1" applyAlignment="1">
      <alignment vertical="center"/>
    </xf>
    <xf numFmtId="3" fontId="4" fillId="11" borderId="20" xfId="0" applyNumberFormat="1" applyFont="1" applyFill="1" applyBorder="1" applyAlignment="1" applyProtection="1">
      <alignment vertical="center"/>
      <protection locked="0"/>
    </xf>
    <xf numFmtId="3" fontId="4" fillId="0" borderId="20" xfId="0" applyNumberFormat="1" applyFont="1" applyBorder="1" applyAlignment="1">
      <alignment vertical="center"/>
    </xf>
    <xf numFmtId="3" fontId="4" fillId="0" borderId="9" xfId="0" applyNumberFormat="1" applyFont="1" applyFill="1" applyBorder="1" applyAlignment="1" applyProtection="1">
      <alignment vertical="center"/>
    </xf>
    <xf numFmtId="4" fontId="10" fillId="3" borderId="9" xfId="0" applyNumberFormat="1" applyFont="1" applyFill="1" applyBorder="1" applyAlignment="1">
      <alignment vertical="center"/>
    </xf>
    <xf numFmtId="4" fontId="8" fillId="3" borderId="9" xfId="0" applyNumberFormat="1" applyFont="1" applyFill="1" applyBorder="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1"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9" xfId="0" applyFont="1" applyBorder="1" applyAlignment="1">
      <alignment horizontal="left" vertical="center"/>
    </xf>
    <xf numFmtId="0" fontId="8" fillId="3" borderId="9" xfId="0" applyFont="1" applyFill="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0" xfId="0" applyFont="1" applyAlignment="1">
      <alignment horizontal="left" vertical="center" wrapText="1"/>
    </xf>
    <xf numFmtId="0" fontId="4" fillId="11" borderId="9" xfId="0" applyFont="1" applyFill="1" applyBorder="1" applyAlignment="1" applyProtection="1">
      <alignment horizontal="left" vertical="center"/>
      <protection locked="0"/>
    </xf>
    <xf numFmtId="0" fontId="4" fillId="11" borderId="9" xfId="0" applyFont="1" applyFill="1" applyBorder="1" applyAlignment="1" applyProtection="1">
      <alignment horizontal="left" vertical="center" wrapText="1"/>
      <protection locked="0"/>
    </xf>
    <xf numFmtId="0" fontId="4" fillId="11" borderId="9" xfId="0" applyFont="1" applyFill="1" applyBorder="1" applyAlignment="1" applyProtection="1">
      <alignment horizontal="center" vertical="center"/>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9" fillId="5" borderId="9" xfId="0" applyFont="1" applyFill="1" applyBorder="1" applyAlignment="1" applyProtection="1">
      <alignment horizontal="center" vertical="center"/>
      <protection locked="0"/>
    </xf>
    <xf numFmtId="0" fontId="9" fillId="5" borderId="9" xfId="0" applyFont="1" applyFill="1" applyBorder="1" applyAlignment="1">
      <alignment horizontal="center" vertical="center"/>
    </xf>
    <xf numFmtId="0" fontId="9" fillId="4" borderId="9" xfId="0" applyFont="1" applyFill="1" applyBorder="1" applyAlignment="1">
      <alignment horizontal="left"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5"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9" xfId="0" applyFont="1" applyFill="1" applyBorder="1" applyAlignment="1">
      <alignment horizontal="left" vertical="center"/>
    </xf>
    <xf numFmtId="0" fontId="9" fillId="5" borderId="9" xfId="0" applyFont="1" applyFill="1" applyBorder="1" applyAlignment="1">
      <alignment horizontal="center" vertical="center" wrapText="1"/>
    </xf>
    <xf numFmtId="10" fontId="4" fillId="0" borderId="9" xfId="0" applyNumberFormat="1" applyFont="1" applyBorder="1" applyAlignment="1">
      <alignment horizontal="center" vertical="center"/>
    </xf>
    <xf numFmtId="10" fontId="4" fillId="11" borderId="9" xfId="0" applyNumberFormat="1" applyFont="1" applyFill="1" applyBorder="1" applyAlignment="1" applyProtection="1">
      <alignment horizontal="center" vertical="center"/>
      <protection locked="0"/>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13" xfId="0" applyFont="1" applyFill="1" applyBorder="1" applyAlignment="1">
      <alignment horizontal="center" vertical="center"/>
    </xf>
    <xf numFmtId="0" fontId="9" fillId="7" borderId="9" xfId="0" applyFont="1" applyFill="1" applyBorder="1" applyAlignment="1">
      <alignment horizontal="left" vertical="center"/>
    </xf>
    <xf numFmtId="0" fontId="10" fillId="3" borderId="9" xfId="0" applyFont="1" applyFill="1" applyBorder="1" applyAlignment="1">
      <alignment horizontal="left" vertical="center"/>
    </xf>
    <xf numFmtId="0" fontId="9" fillId="9" borderId="9" xfId="0" applyFont="1" applyFill="1" applyBorder="1" applyAlignment="1">
      <alignment horizontal="left" vertical="center"/>
    </xf>
    <xf numFmtId="3" fontId="4" fillId="0" borderId="9" xfId="0" applyNumberFormat="1" applyFont="1" applyBorder="1" applyAlignment="1">
      <alignment horizontal="right" vertical="center"/>
    </xf>
    <xf numFmtId="9" fontId="4" fillId="0" borderId="9" xfId="0" applyNumberFormat="1" applyFont="1" applyBorder="1" applyAlignment="1">
      <alignment horizontal="right" vertical="center"/>
    </xf>
    <xf numFmtId="0" fontId="4" fillId="11" borderId="9" xfId="0" applyFont="1" applyFill="1" applyBorder="1" applyAlignment="1">
      <alignment horizontal="left" vertical="center"/>
    </xf>
    <xf numFmtId="0" fontId="4" fillId="11" borderId="11" xfId="0" applyFont="1" applyFill="1" applyBorder="1" applyAlignment="1" applyProtection="1">
      <alignment horizontal="left" vertical="center"/>
      <protection locked="0"/>
    </xf>
    <xf numFmtId="0" fontId="4" fillId="11" borderId="12" xfId="0" applyFont="1" applyFill="1" applyBorder="1" applyAlignment="1" applyProtection="1">
      <alignment horizontal="left" vertical="center"/>
      <protection locked="0"/>
    </xf>
    <xf numFmtId="0" fontId="4" fillId="11" borderId="13" xfId="0" applyFont="1" applyFill="1" applyBorder="1" applyAlignment="1" applyProtection="1">
      <alignment horizontal="left" vertical="center"/>
      <protection locked="0"/>
    </xf>
    <xf numFmtId="3" fontId="4" fillId="11" borderId="20" xfId="0" applyNumberFormat="1" applyFont="1" applyFill="1" applyBorder="1" applyAlignment="1" applyProtection="1">
      <alignment horizontal="left" vertical="center"/>
      <protection locked="0"/>
    </xf>
    <xf numFmtId="3" fontId="4" fillId="11" borderId="21" xfId="0" applyNumberFormat="1" applyFont="1" applyFill="1" applyBorder="1" applyAlignment="1" applyProtection="1">
      <alignment horizontal="left" vertical="center"/>
      <protection locked="0"/>
    </xf>
    <xf numFmtId="3" fontId="4" fillId="11" borderId="16" xfId="0" applyNumberFormat="1" applyFont="1" applyFill="1" applyBorder="1" applyAlignment="1" applyProtection="1">
      <alignment horizontal="left" vertical="center"/>
      <protection locked="0"/>
    </xf>
    <xf numFmtId="3" fontId="4" fillId="11" borderId="9" xfId="0" applyNumberFormat="1" applyFont="1" applyFill="1" applyBorder="1" applyAlignment="1" applyProtection="1">
      <alignment vertical="center"/>
      <protection locked="0"/>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16" xfId="0" applyNumberFormat="1" applyFont="1" applyBorder="1" applyAlignment="1">
      <alignment horizontal="righ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vertical="center"/>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21" xfId="0" applyFont="1" applyBorder="1" applyAlignment="1">
      <alignment horizontal="left" vertical="center"/>
    </xf>
    <xf numFmtId="3" fontId="4" fillId="11" borderId="20" xfId="0" applyNumberFormat="1" applyFont="1" applyFill="1" applyBorder="1" applyAlignment="1" applyProtection="1">
      <alignment vertical="center"/>
      <protection locked="0"/>
    </xf>
    <xf numFmtId="3" fontId="4" fillId="11" borderId="16" xfId="0" applyNumberFormat="1" applyFont="1" applyFill="1" applyBorder="1" applyAlignment="1" applyProtection="1">
      <alignment vertical="center"/>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3" fontId="4" fillId="11" borderId="21" xfId="0" applyNumberFormat="1" applyFont="1" applyFill="1" applyBorder="1" applyAlignment="1" applyProtection="1">
      <alignment vertical="center"/>
      <protection locked="0"/>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xf>
    <xf numFmtId="0" fontId="4" fillId="0" borderId="16" xfId="0" applyFont="1" applyBorder="1" applyAlignment="1">
      <alignment vertical="center"/>
    </xf>
    <xf numFmtId="3" fontId="4" fillId="0" borderId="9" xfId="0" applyNumberFormat="1" applyFont="1" applyBorder="1" applyAlignment="1">
      <alignment vertical="center"/>
    </xf>
    <xf numFmtId="0" fontId="8" fillId="3" borderId="9" xfId="0" applyFont="1" applyFill="1" applyBorder="1" applyAlignment="1">
      <alignment horizontal="left" vertical="center" wrapText="1"/>
    </xf>
    <xf numFmtId="0" fontId="9" fillId="7" borderId="11" xfId="0" applyFont="1" applyFill="1" applyBorder="1" applyAlignment="1">
      <alignment horizontal="left" vertical="center"/>
    </xf>
    <xf numFmtId="0" fontId="9" fillId="7" borderId="12" xfId="0" applyFont="1" applyFill="1" applyBorder="1" applyAlignment="1">
      <alignment horizontal="left" vertical="center"/>
    </xf>
    <xf numFmtId="0" fontId="9" fillId="7" borderId="13" xfId="0" applyFont="1" applyFill="1" applyBorder="1" applyAlignment="1">
      <alignment horizontal="left" vertical="center"/>
    </xf>
    <xf numFmtId="0" fontId="9" fillId="9" borderId="9" xfId="0" applyNumberFormat="1" applyFont="1" applyFill="1" applyBorder="1" applyAlignment="1">
      <alignment horizontal="left" vertical="center"/>
    </xf>
    <xf numFmtId="0" fontId="4" fillId="11" borderId="9" xfId="0" applyFont="1" applyFill="1" applyBorder="1" applyAlignment="1" applyProtection="1">
      <alignment vertical="center"/>
      <protection locked="0"/>
    </xf>
    <xf numFmtId="0" fontId="4" fillId="11" borderId="9" xfId="0" applyNumberFormat="1" applyFont="1" applyFill="1" applyBorder="1" applyAlignment="1" applyProtection="1">
      <alignment vertical="center"/>
      <protection locked="0"/>
    </xf>
    <xf numFmtId="9" fontId="4" fillId="0" borderId="20" xfId="0" applyNumberFormat="1" applyFont="1" applyBorder="1" applyAlignment="1">
      <alignment horizontal="right" vertical="center"/>
    </xf>
    <xf numFmtId="9" fontId="4" fillId="0" borderId="16" xfId="0" applyNumberFormat="1" applyFont="1" applyBorder="1" applyAlignment="1">
      <alignment horizontal="right" vertical="center"/>
    </xf>
    <xf numFmtId="2" fontId="4" fillId="0" borderId="20" xfId="0" applyNumberFormat="1" applyFont="1" applyBorder="1" applyAlignment="1">
      <alignment horizontal="right" vertical="center"/>
    </xf>
    <xf numFmtId="2" fontId="4" fillId="0" borderId="16" xfId="0" applyNumberFormat="1" applyFont="1" applyBorder="1" applyAlignment="1">
      <alignment horizontal="right" vertical="center"/>
    </xf>
    <xf numFmtId="0" fontId="10" fillId="10" borderId="11" xfId="0" applyFont="1" applyFill="1" applyBorder="1" applyAlignment="1">
      <alignment horizontal="center" vertical="center"/>
    </xf>
    <xf numFmtId="0" fontId="10" fillId="10" borderId="12" xfId="0" applyFont="1" applyFill="1" applyBorder="1" applyAlignment="1">
      <alignment horizontal="center" vertical="center"/>
    </xf>
    <xf numFmtId="0" fontId="10" fillId="10" borderId="13" xfId="0" applyFont="1" applyFill="1" applyBorder="1" applyAlignment="1">
      <alignment horizontal="center" vertical="center"/>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10" fillId="10" borderId="9"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10" fontId="9" fillId="12" borderId="9" xfId="0" applyNumberFormat="1" applyFont="1" applyFill="1" applyBorder="1" applyAlignment="1">
      <alignment horizontal="center" vertical="center"/>
    </xf>
    <xf numFmtId="0" fontId="9" fillId="12" borderId="9" xfId="0" applyFont="1" applyFill="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4" fillId="0" borderId="9" xfId="0" quotePrefix="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FFFF6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600075</xdr:colOff>
      <xdr:row>9</xdr:row>
      <xdr:rowOff>95249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86475" cy="1733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66678</xdr:colOff>
      <xdr:row>37</xdr:row>
      <xdr:rowOff>47624</xdr:rowOff>
    </xdr:from>
    <xdr:to>
      <xdr:col>7</xdr:col>
      <xdr:colOff>548466</xdr:colOff>
      <xdr:row>42</xdr:row>
      <xdr:rowOff>104774</xdr:rowOff>
    </xdr:to>
    <xdr:pic>
      <xdr:nvPicPr>
        <xdr:cNvPr id="6" name="Picture 5">
          <a:extLst>
            <a:ext uri="{FF2B5EF4-FFF2-40B4-BE49-F238E27FC236}">
              <a16:creationId xmlns:a16="http://schemas.microsoft.com/office/drawing/2014/main" xmlns="" id="{EFE1E4E8-CEAE-402C-A9CB-CE6D84E60F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8" y="6838949"/>
          <a:ext cx="3529788"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54</xdr:row>
      <xdr:rowOff>95250</xdr:rowOff>
    </xdr:from>
    <xdr:to>
      <xdr:col>9</xdr:col>
      <xdr:colOff>561975</xdr:colOff>
      <xdr:row>70</xdr:row>
      <xdr:rowOff>157691</xdr:rowOff>
    </xdr:to>
    <xdr:pic>
      <xdr:nvPicPr>
        <xdr:cNvPr id="2" name="Picture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906000"/>
          <a:ext cx="5972175" cy="2958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abSelected="1" view="pageBreakPreview" zoomScaleNormal="100" zoomScaleSheetLayoutView="100" workbookViewId="0">
      <selection activeCell="A11" sqref="A11:J12"/>
    </sheetView>
  </sheetViews>
  <sheetFormatPr defaultRowHeight="14.25" x14ac:dyDescent="0.25"/>
  <cols>
    <col min="1" max="16384" width="9.140625" style="1"/>
  </cols>
  <sheetData>
    <row r="1" spans="1:10" ht="15" customHeight="1" x14ac:dyDescent="0.25">
      <c r="A1" s="28"/>
      <c r="B1" s="29"/>
      <c r="C1" s="29"/>
      <c r="D1" s="29"/>
      <c r="E1" s="29"/>
      <c r="F1" s="29"/>
      <c r="G1" s="29"/>
      <c r="H1" s="29"/>
      <c r="I1" s="29"/>
      <c r="J1" s="30"/>
    </row>
    <row r="2" spans="1:10" x14ac:dyDescent="0.25">
      <c r="A2" s="31"/>
      <c r="B2" s="32"/>
      <c r="C2" s="32"/>
      <c r="D2" s="32"/>
      <c r="E2" s="32"/>
      <c r="F2" s="32"/>
      <c r="G2" s="32"/>
      <c r="H2" s="32"/>
      <c r="I2" s="32"/>
      <c r="J2" s="33"/>
    </row>
    <row r="3" spans="1:10" x14ac:dyDescent="0.25">
      <c r="A3" s="31"/>
      <c r="B3" s="32"/>
      <c r="C3" s="32"/>
      <c r="D3" s="32"/>
      <c r="E3" s="32"/>
      <c r="F3" s="32"/>
      <c r="G3" s="32"/>
      <c r="H3" s="32"/>
      <c r="I3" s="32"/>
      <c r="J3" s="33"/>
    </row>
    <row r="4" spans="1:10" x14ac:dyDescent="0.25">
      <c r="A4" s="31"/>
      <c r="B4" s="32"/>
      <c r="C4" s="32"/>
      <c r="D4" s="32"/>
      <c r="E4" s="32"/>
      <c r="F4" s="32"/>
      <c r="G4" s="32"/>
      <c r="H4" s="32"/>
      <c r="I4" s="32"/>
      <c r="J4" s="33"/>
    </row>
    <row r="5" spans="1:10" x14ac:dyDescent="0.25">
      <c r="A5" s="31"/>
      <c r="B5" s="32"/>
      <c r="C5" s="32"/>
      <c r="D5" s="32"/>
      <c r="E5" s="32"/>
      <c r="F5" s="32"/>
      <c r="G5" s="32"/>
      <c r="H5" s="32"/>
      <c r="I5" s="32"/>
      <c r="J5" s="33"/>
    </row>
    <row r="6" spans="1:10" x14ac:dyDescent="0.25">
      <c r="A6" s="31"/>
      <c r="B6" s="32"/>
      <c r="C6" s="32"/>
      <c r="D6" s="32"/>
      <c r="E6" s="32"/>
      <c r="F6" s="32"/>
      <c r="G6" s="32"/>
      <c r="H6" s="32"/>
      <c r="I6" s="32"/>
      <c r="J6" s="33"/>
    </row>
    <row r="7" spans="1:10" x14ac:dyDescent="0.25">
      <c r="A7" s="31"/>
      <c r="B7" s="32"/>
      <c r="C7" s="32"/>
      <c r="D7" s="32"/>
      <c r="E7" s="32"/>
      <c r="F7" s="32"/>
      <c r="G7" s="32"/>
      <c r="H7" s="32"/>
      <c r="I7" s="32"/>
      <c r="J7" s="33"/>
    </row>
    <row r="8" spans="1:10" x14ac:dyDescent="0.25">
      <c r="A8" s="31"/>
      <c r="B8" s="32"/>
      <c r="C8" s="32"/>
      <c r="D8" s="32"/>
      <c r="E8" s="32"/>
      <c r="F8" s="32"/>
      <c r="G8" s="32"/>
      <c r="H8" s="32"/>
      <c r="I8" s="32"/>
      <c r="J8" s="33"/>
    </row>
    <row r="9" spans="1:10" x14ac:dyDescent="0.25">
      <c r="A9" s="31"/>
      <c r="B9" s="32"/>
      <c r="C9" s="32"/>
      <c r="D9" s="32"/>
      <c r="E9" s="32"/>
      <c r="F9" s="32"/>
      <c r="G9" s="32"/>
      <c r="H9" s="32"/>
      <c r="I9" s="32"/>
      <c r="J9" s="33"/>
    </row>
    <row r="10" spans="1:10" x14ac:dyDescent="0.25">
      <c r="A10" s="31"/>
      <c r="B10" s="32"/>
      <c r="C10" s="32"/>
      <c r="D10" s="32"/>
      <c r="E10" s="32"/>
      <c r="F10" s="32"/>
      <c r="G10" s="32"/>
      <c r="H10" s="32"/>
      <c r="I10" s="32"/>
      <c r="J10" s="33"/>
    </row>
    <row r="11" spans="1:10" ht="14.25" customHeight="1" x14ac:dyDescent="0.25">
      <c r="A11" s="86" t="s">
        <v>0</v>
      </c>
      <c r="B11" s="87"/>
      <c r="C11" s="87"/>
      <c r="D11" s="87"/>
      <c r="E11" s="87"/>
      <c r="F11" s="87"/>
      <c r="G11" s="87"/>
      <c r="H11" s="87"/>
      <c r="I11" s="87"/>
      <c r="J11" s="88"/>
    </row>
    <row r="12" spans="1:10" ht="14.25" customHeight="1" x14ac:dyDescent="0.25">
      <c r="A12" s="86"/>
      <c r="B12" s="87"/>
      <c r="C12" s="87"/>
      <c r="D12" s="87"/>
      <c r="E12" s="87"/>
      <c r="F12" s="87"/>
      <c r="G12" s="87"/>
      <c r="H12" s="87"/>
      <c r="I12" s="87"/>
      <c r="J12" s="88"/>
    </row>
    <row r="13" spans="1:10" x14ac:dyDescent="0.25">
      <c r="A13" s="31"/>
      <c r="B13" s="32"/>
      <c r="C13" s="32"/>
      <c r="D13" s="32"/>
      <c r="E13" s="32"/>
      <c r="F13" s="32"/>
      <c r="G13" s="32"/>
      <c r="H13" s="32"/>
      <c r="I13" s="32"/>
      <c r="J13" s="33"/>
    </row>
    <row r="14" spans="1:10" ht="15" thickBot="1" x14ac:dyDescent="0.3">
      <c r="A14" s="31"/>
      <c r="B14" s="32"/>
      <c r="C14" s="32"/>
      <c r="D14" s="32"/>
      <c r="E14" s="32"/>
      <c r="F14" s="32"/>
      <c r="G14" s="32"/>
      <c r="H14" s="32"/>
      <c r="I14" s="32"/>
      <c r="J14" s="33"/>
    </row>
    <row r="15" spans="1:10" ht="14.25" customHeight="1" x14ac:dyDescent="0.25">
      <c r="A15" s="31"/>
      <c r="B15" s="83" t="s">
        <v>1</v>
      </c>
      <c r="C15" s="83"/>
      <c r="D15" s="83"/>
      <c r="E15" s="89"/>
      <c r="F15" s="90"/>
      <c r="G15" s="90"/>
      <c r="H15" s="90"/>
      <c r="I15" s="91"/>
      <c r="J15" s="33"/>
    </row>
    <row r="16" spans="1:10" ht="14.25" customHeight="1" thickBot="1" x14ac:dyDescent="0.3">
      <c r="A16" s="31"/>
      <c r="B16" s="83"/>
      <c r="C16" s="83"/>
      <c r="D16" s="83"/>
      <c r="E16" s="92"/>
      <c r="F16" s="93"/>
      <c r="G16" s="93"/>
      <c r="H16" s="93"/>
      <c r="I16" s="94"/>
      <c r="J16" s="33"/>
    </row>
    <row r="17" spans="1:10" ht="15" customHeight="1" x14ac:dyDescent="0.25">
      <c r="A17" s="31"/>
      <c r="B17" s="32"/>
      <c r="C17" s="34"/>
      <c r="D17" s="34"/>
      <c r="E17" s="34"/>
      <c r="F17" s="34"/>
      <c r="G17" s="34"/>
      <c r="H17" s="34"/>
      <c r="I17" s="32"/>
      <c r="J17" s="33"/>
    </row>
    <row r="18" spans="1:10" ht="15" thickBot="1" x14ac:dyDescent="0.3">
      <c r="A18" s="31"/>
      <c r="B18" s="32"/>
      <c r="C18" s="32"/>
      <c r="D18" s="32"/>
      <c r="E18" s="32"/>
      <c r="F18" s="32"/>
      <c r="G18" s="32"/>
      <c r="H18" s="32"/>
      <c r="I18" s="32"/>
      <c r="J18" s="33"/>
    </row>
    <row r="19" spans="1:10" ht="14.25" customHeight="1" x14ac:dyDescent="0.25">
      <c r="A19" s="31"/>
      <c r="B19" s="83" t="s">
        <v>7</v>
      </c>
      <c r="C19" s="83"/>
      <c r="D19" s="83"/>
      <c r="E19" s="77"/>
      <c r="F19" s="78"/>
      <c r="G19" s="78"/>
      <c r="H19" s="78"/>
      <c r="I19" s="79"/>
      <c r="J19" s="33"/>
    </row>
    <row r="20" spans="1:10" ht="14.25" customHeight="1" thickBot="1" x14ac:dyDescent="0.3">
      <c r="A20" s="31"/>
      <c r="B20" s="83"/>
      <c r="C20" s="83"/>
      <c r="D20" s="83"/>
      <c r="E20" s="80"/>
      <c r="F20" s="81"/>
      <c r="G20" s="81"/>
      <c r="H20" s="81"/>
      <c r="I20" s="82"/>
      <c r="J20" s="33"/>
    </row>
    <row r="21" spans="1:10" ht="15" customHeight="1" x14ac:dyDescent="0.25">
      <c r="A21" s="31"/>
      <c r="B21" s="32"/>
      <c r="C21" s="34"/>
      <c r="D21" s="34"/>
      <c r="E21" s="34"/>
      <c r="F21" s="34"/>
      <c r="G21" s="34"/>
      <c r="H21" s="34"/>
      <c r="I21" s="32"/>
      <c r="J21" s="33"/>
    </row>
    <row r="22" spans="1:10" ht="15" thickBot="1" x14ac:dyDescent="0.3">
      <c r="A22" s="31"/>
      <c r="B22" s="32"/>
      <c r="C22" s="32"/>
      <c r="D22" s="32"/>
      <c r="E22" s="32"/>
      <c r="F22" s="32"/>
      <c r="G22" s="32"/>
      <c r="H22" s="32"/>
      <c r="I22" s="32"/>
      <c r="J22" s="33"/>
    </row>
    <row r="23" spans="1:10" ht="14.25" customHeight="1" x14ac:dyDescent="0.25">
      <c r="A23" s="31"/>
      <c r="B23" s="83" t="s">
        <v>4</v>
      </c>
      <c r="C23" s="83"/>
      <c r="D23" s="83"/>
      <c r="E23" s="77"/>
      <c r="F23" s="78"/>
      <c r="G23" s="78"/>
      <c r="H23" s="78"/>
      <c r="I23" s="79"/>
      <c r="J23" s="33"/>
    </row>
    <row r="24" spans="1:10" ht="14.25" customHeight="1" thickBot="1" x14ac:dyDescent="0.3">
      <c r="A24" s="31"/>
      <c r="B24" s="83"/>
      <c r="C24" s="83"/>
      <c r="D24" s="83"/>
      <c r="E24" s="80"/>
      <c r="F24" s="81"/>
      <c r="G24" s="81"/>
      <c r="H24" s="81"/>
      <c r="I24" s="82"/>
      <c r="J24" s="33"/>
    </row>
    <row r="25" spans="1:10" x14ac:dyDescent="0.25">
      <c r="A25" s="31"/>
      <c r="B25" s="32"/>
      <c r="C25" s="32"/>
      <c r="D25" s="32"/>
      <c r="E25" s="32"/>
      <c r="F25" s="32"/>
      <c r="G25" s="32"/>
      <c r="H25" s="32"/>
      <c r="I25" s="32"/>
      <c r="J25" s="33"/>
    </row>
    <row r="26" spans="1:10" x14ac:dyDescent="0.25">
      <c r="A26" s="31"/>
      <c r="B26" s="32"/>
      <c r="C26" s="32"/>
      <c r="D26" s="32"/>
      <c r="E26" s="32"/>
      <c r="F26" s="32"/>
      <c r="G26" s="32"/>
      <c r="H26" s="32"/>
      <c r="I26" s="32"/>
      <c r="J26" s="33"/>
    </row>
    <row r="27" spans="1:10" ht="14.25" customHeight="1" x14ac:dyDescent="0.25">
      <c r="A27" s="31"/>
      <c r="B27" s="85" t="s">
        <v>5</v>
      </c>
      <c r="C27" s="85"/>
      <c r="D27" s="85"/>
      <c r="E27" s="85"/>
      <c r="F27" s="85"/>
      <c r="G27" s="85"/>
      <c r="H27" s="85"/>
      <c r="I27" s="85"/>
      <c r="J27" s="33"/>
    </row>
    <row r="28" spans="1:10" ht="14.25" customHeight="1" x14ac:dyDescent="0.25">
      <c r="A28" s="31"/>
      <c r="B28" s="85"/>
      <c r="C28" s="85"/>
      <c r="D28" s="85"/>
      <c r="E28" s="85"/>
      <c r="F28" s="85"/>
      <c r="G28" s="85"/>
      <c r="H28" s="85"/>
      <c r="I28" s="85"/>
      <c r="J28" s="33"/>
    </row>
    <row r="29" spans="1:10" ht="14.25" customHeight="1" x14ac:dyDescent="0.25">
      <c r="A29" s="31"/>
      <c r="B29" s="85"/>
      <c r="C29" s="85"/>
      <c r="D29" s="85"/>
      <c r="E29" s="85"/>
      <c r="F29" s="85"/>
      <c r="G29" s="85"/>
      <c r="H29" s="85"/>
      <c r="I29" s="85"/>
      <c r="J29" s="33"/>
    </row>
    <row r="30" spans="1:10" ht="15" customHeight="1" x14ac:dyDescent="0.25">
      <c r="A30" s="31"/>
      <c r="B30" s="32"/>
      <c r="C30" s="35"/>
      <c r="D30" s="35"/>
      <c r="E30" s="35"/>
      <c r="F30" s="35"/>
      <c r="G30" s="35"/>
      <c r="H30" s="35"/>
      <c r="I30" s="32"/>
      <c r="J30" s="33"/>
    </row>
    <row r="31" spans="1:10" ht="15" thickBot="1" x14ac:dyDescent="0.3">
      <c r="A31" s="31"/>
      <c r="B31" s="32"/>
      <c r="C31" s="32"/>
      <c r="D31" s="32"/>
      <c r="E31" s="32"/>
      <c r="F31" s="32"/>
      <c r="G31" s="32"/>
      <c r="H31" s="32"/>
      <c r="I31" s="32"/>
      <c r="J31" s="33"/>
    </row>
    <row r="32" spans="1:10" ht="14.25" customHeight="1" x14ac:dyDescent="0.25">
      <c r="A32" s="31"/>
      <c r="B32" s="83" t="s">
        <v>6</v>
      </c>
      <c r="C32" s="83"/>
      <c r="D32" s="83"/>
      <c r="E32" s="77"/>
      <c r="F32" s="78"/>
      <c r="G32" s="78"/>
      <c r="H32" s="78"/>
      <c r="I32" s="79"/>
      <c r="J32" s="33"/>
    </row>
    <row r="33" spans="1:13" ht="14.25" customHeight="1" thickBot="1" x14ac:dyDescent="0.3">
      <c r="A33" s="31"/>
      <c r="B33" s="83"/>
      <c r="C33" s="83"/>
      <c r="D33" s="83"/>
      <c r="E33" s="80"/>
      <c r="F33" s="81"/>
      <c r="G33" s="81"/>
      <c r="H33" s="81"/>
      <c r="I33" s="82"/>
      <c r="J33" s="33"/>
    </row>
    <row r="34" spans="1:13" x14ac:dyDescent="0.25">
      <c r="A34" s="31"/>
      <c r="B34" s="32"/>
      <c r="C34" s="32"/>
      <c r="D34" s="32"/>
      <c r="E34" s="32"/>
      <c r="F34" s="32"/>
      <c r="G34" s="32"/>
      <c r="H34" s="32"/>
      <c r="I34" s="32"/>
      <c r="J34" s="33"/>
    </row>
    <row r="35" spans="1:13" x14ac:dyDescent="0.25">
      <c r="A35" s="31"/>
      <c r="B35" s="32"/>
      <c r="C35" s="32"/>
      <c r="D35" s="32"/>
      <c r="E35" s="32"/>
      <c r="F35" s="32"/>
      <c r="G35" s="32"/>
      <c r="H35" s="32"/>
      <c r="I35" s="32"/>
      <c r="J35" s="33"/>
    </row>
    <row r="36" spans="1:13" x14ac:dyDescent="0.25">
      <c r="A36" s="31"/>
      <c r="B36" s="32"/>
      <c r="C36" s="32"/>
      <c r="D36" s="32"/>
      <c r="E36" s="32"/>
      <c r="F36" s="32"/>
      <c r="G36" s="32"/>
      <c r="H36" s="32"/>
      <c r="I36" s="32"/>
      <c r="J36" s="33"/>
    </row>
    <row r="37" spans="1:13" ht="15.75" x14ac:dyDescent="0.25">
      <c r="A37" s="31"/>
      <c r="B37" s="32"/>
      <c r="C37" s="84" t="s">
        <v>2</v>
      </c>
      <c r="D37" s="84"/>
      <c r="E37" s="84"/>
      <c r="F37" s="84"/>
      <c r="G37" s="84"/>
      <c r="H37" s="84"/>
      <c r="I37" s="32"/>
      <c r="J37" s="33"/>
    </row>
    <row r="38" spans="1:13" ht="14.25" customHeight="1" x14ac:dyDescent="0.25">
      <c r="A38" s="31"/>
      <c r="B38" s="36"/>
      <c r="C38" s="36"/>
      <c r="D38" s="36"/>
      <c r="E38" s="36"/>
      <c r="F38" s="36"/>
      <c r="G38" s="36"/>
      <c r="H38" s="36"/>
      <c r="I38" s="36"/>
      <c r="J38" s="33"/>
      <c r="M38" s="2"/>
    </row>
    <row r="39" spans="1:13" ht="14.25" customHeight="1" x14ac:dyDescent="0.25">
      <c r="A39" s="31"/>
      <c r="B39" s="36"/>
      <c r="C39" s="36"/>
      <c r="D39" s="36"/>
      <c r="E39" s="36"/>
      <c r="F39" s="36"/>
      <c r="G39" s="36"/>
      <c r="H39" s="36"/>
      <c r="I39" s="36"/>
      <c r="J39" s="33"/>
      <c r="M39" s="2"/>
    </row>
    <row r="40" spans="1:13" ht="14.25" customHeight="1" x14ac:dyDescent="0.25">
      <c r="A40" s="31"/>
      <c r="B40" s="36"/>
      <c r="C40" s="36"/>
      <c r="D40" s="36"/>
      <c r="E40" s="36"/>
      <c r="F40" s="36"/>
      <c r="G40" s="36"/>
      <c r="H40" s="36"/>
      <c r="I40" s="36"/>
      <c r="J40" s="33"/>
      <c r="M40" s="2"/>
    </row>
    <row r="41" spans="1:13" ht="14.25" customHeight="1" x14ac:dyDescent="0.25">
      <c r="A41" s="31"/>
      <c r="B41" s="36"/>
      <c r="C41" s="36"/>
      <c r="D41" s="36"/>
      <c r="E41" s="36"/>
      <c r="F41" s="36"/>
      <c r="G41" s="36"/>
      <c r="H41" s="36"/>
      <c r="I41" s="36"/>
      <c r="J41" s="33"/>
    </row>
    <row r="42" spans="1:13" ht="14.25" customHeight="1" x14ac:dyDescent="0.25">
      <c r="A42" s="31"/>
      <c r="B42" s="36"/>
      <c r="C42" s="36"/>
      <c r="D42" s="36"/>
      <c r="E42" s="36"/>
      <c r="F42" s="36"/>
      <c r="G42" s="36"/>
      <c r="H42" s="36"/>
      <c r="I42" s="36"/>
      <c r="J42" s="33"/>
    </row>
    <row r="43" spans="1:13" x14ac:dyDescent="0.25">
      <c r="A43" s="31"/>
      <c r="B43" s="32"/>
      <c r="C43" s="32"/>
      <c r="D43" s="32"/>
      <c r="E43" s="32"/>
      <c r="F43" s="32"/>
      <c r="G43" s="32"/>
      <c r="H43" s="32"/>
      <c r="I43" s="32"/>
      <c r="J43" s="33"/>
    </row>
    <row r="44" spans="1:13" x14ac:dyDescent="0.25">
      <c r="A44" s="31"/>
      <c r="B44" s="32"/>
      <c r="C44" s="32"/>
      <c r="D44" s="32"/>
      <c r="E44" s="32"/>
      <c r="F44" s="32"/>
      <c r="G44" s="32"/>
      <c r="H44" s="32"/>
      <c r="I44" s="32"/>
      <c r="J44" s="33"/>
    </row>
    <row r="45" spans="1:13" ht="15" thickBot="1" x14ac:dyDescent="0.3">
      <c r="A45" s="31"/>
      <c r="B45" s="32"/>
      <c r="C45" s="32"/>
      <c r="D45" s="32"/>
      <c r="E45" s="32"/>
      <c r="F45" s="32"/>
      <c r="G45" s="32"/>
      <c r="H45" s="32"/>
      <c r="I45" s="32"/>
      <c r="J45" s="33"/>
    </row>
    <row r="46" spans="1:13" ht="15" customHeight="1" x14ac:dyDescent="0.25">
      <c r="A46" s="31"/>
      <c r="B46" s="76" t="s">
        <v>3</v>
      </c>
      <c r="C46" s="76"/>
      <c r="D46" s="76"/>
      <c r="E46" s="77"/>
      <c r="F46" s="78"/>
      <c r="G46" s="78"/>
      <c r="H46" s="78"/>
      <c r="I46" s="79"/>
      <c r="J46" s="33"/>
    </row>
    <row r="47" spans="1:13" ht="15" customHeight="1" thickBot="1" x14ac:dyDescent="0.3">
      <c r="A47" s="31"/>
      <c r="B47" s="76"/>
      <c r="C47" s="76"/>
      <c r="D47" s="76"/>
      <c r="E47" s="80"/>
      <c r="F47" s="81"/>
      <c r="G47" s="81"/>
      <c r="H47" s="81"/>
      <c r="I47" s="82"/>
      <c r="J47" s="33"/>
    </row>
    <row r="48" spans="1:13" x14ac:dyDescent="0.25">
      <c r="A48" s="31"/>
      <c r="B48" s="32"/>
      <c r="C48" s="32"/>
      <c r="D48" s="32"/>
      <c r="E48" s="32"/>
      <c r="F48" s="32"/>
      <c r="G48" s="32"/>
      <c r="H48" s="32"/>
      <c r="I48" s="32"/>
      <c r="J48" s="33"/>
    </row>
    <row r="49" spans="1:10" ht="15" thickBot="1" x14ac:dyDescent="0.3">
      <c r="A49" s="37"/>
      <c r="B49" s="38"/>
      <c r="C49" s="38"/>
      <c r="D49" s="38"/>
      <c r="E49" s="38"/>
      <c r="F49" s="38"/>
      <c r="G49" s="38"/>
      <c r="H49" s="38"/>
      <c r="I49" s="38"/>
      <c r="J49" s="39"/>
    </row>
  </sheetData>
  <sheetProtection password="C08E" sheet="1" objects="1" scenarios="1"/>
  <mergeCells count="13">
    <mergeCell ref="B15:D16"/>
    <mergeCell ref="A11:J12"/>
    <mergeCell ref="B19:D20"/>
    <mergeCell ref="E15:I16"/>
    <mergeCell ref="E19:I20"/>
    <mergeCell ref="B46:D47"/>
    <mergeCell ref="E46:I47"/>
    <mergeCell ref="B23:D24"/>
    <mergeCell ref="E23:I24"/>
    <mergeCell ref="C37:H37"/>
    <mergeCell ref="B27:I29"/>
    <mergeCell ref="B32:D33"/>
    <mergeCell ref="E32:I33"/>
  </mergeCells>
  <printOptions horizontalCentered="1"/>
  <pageMargins left="0.5" right="0.5" top="1" bottom="1" header="0.25" footer="0.25"/>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sqref="A1:J1"/>
    </sheetView>
  </sheetViews>
  <sheetFormatPr defaultRowHeight="14.25" x14ac:dyDescent="0.25"/>
  <cols>
    <col min="1" max="1" width="9.140625" style="3"/>
    <col min="2" max="7" width="9.140625" style="1"/>
    <col min="8" max="8" width="13.42578125" style="1" bestFit="1" customWidth="1"/>
    <col min="9" max="9" width="14.42578125" style="1" bestFit="1" customWidth="1"/>
    <col min="10" max="10" width="14.28515625" style="1" bestFit="1" customWidth="1"/>
    <col min="11" max="16384" width="9.140625" style="1"/>
  </cols>
  <sheetData>
    <row r="1" spans="1:10" ht="15.75" x14ac:dyDescent="0.25">
      <c r="A1" s="97" t="s">
        <v>287</v>
      </c>
      <c r="B1" s="97"/>
      <c r="C1" s="97"/>
      <c r="D1" s="97"/>
      <c r="E1" s="97"/>
      <c r="F1" s="97"/>
      <c r="G1" s="97"/>
      <c r="H1" s="97"/>
      <c r="I1" s="97"/>
      <c r="J1" s="97"/>
    </row>
    <row r="2" spans="1:10" ht="15" x14ac:dyDescent="0.25">
      <c r="A2" s="124" t="s">
        <v>286</v>
      </c>
      <c r="B2" s="124"/>
      <c r="C2" s="124"/>
      <c r="D2" s="124"/>
      <c r="E2" s="124"/>
      <c r="F2" s="124"/>
      <c r="G2" s="124"/>
      <c r="H2" s="124"/>
      <c r="I2" s="124"/>
      <c r="J2" s="124"/>
    </row>
    <row r="3" spans="1:10" s="3" customFormat="1" ht="15" x14ac:dyDescent="0.25">
      <c r="A3" s="8" t="s">
        <v>48</v>
      </c>
      <c r="B3" s="108" t="s">
        <v>239</v>
      </c>
      <c r="C3" s="108"/>
      <c r="D3" s="108"/>
      <c r="E3" s="108"/>
      <c r="F3" s="108"/>
      <c r="G3" s="8" t="s">
        <v>59</v>
      </c>
      <c r="H3" s="8" t="s">
        <v>238</v>
      </c>
      <c r="I3" s="8" t="s">
        <v>237</v>
      </c>
      <c r="J3" s="8" t="s">
        <v>236</v>
      </c>
    </row>
    <row r="4" spans="1:10" x14ac:dyDescent="0.25">
      <c r="A4" s="5">
        <v>1</v>
      </c>
      <c r="B4" s="96" t="s">
        <v>285</v>
      </c>
      <c r="C4" s="96"/>
      <c r="D4" s="96"/>
      <c r="E4" s="96"/>
      <c r="F4" s="96"/>
      <c r="G4" s="9" t="s">
        <v>63</v>
      </c>
      <c r="H4" s="65"/>
      <c r="I4" s="65"/>
      <c r="J4" s="66">
        <f t="shared" ref="J4:J33" si="0">H4*I4</f>
        <v>0</v>
      </c>
    </row>
    <row r="5" spans="1:10" x14ac:dyDescent="0.25">
      <c r="A5" s="5">
        <v>2</v>
      </c>
      <c r="B5" s="96" t="s">
        <v>284</v>
      </c>
      <c r="C5" s="96"/>
      <c r="D5" s="96"/>
      <c r="E5" s="96"/>
      <c r="F5" s="96"/>
      <c r="G5" s="9" t="s">
        <v>63</v>
      </c>
      <c r="H5" s="65"/>
      <c r="I5" s="65"/>
      <c r="J5" s="66">
        <f t="shared" si="0"/>
        <v>0</v>
      </c>
    </row>
    <row r="6" spans="1:10" x14ac:dyDescent="0.25">
      <c r="A6" s="5">
        <v>3</v>
      </c>
      <c r="B6" s="96" t="s">
        <v>283</v>
      </c>
      <c r="C6" s="96"/>
      <c r="D6" s="96"/>
      <c r="E6" s="96"/>
      <c r="F6" s="96"/>
      <c r="G6" s="9" t="s">
        <v>63</v>
      </c>
      <c r="H6" s="65"/>
      <c r="I6" s="65"/>
      <c r="J6" s="66">
        <f t="shared" si="0"/>
        <v>0</v>
      </c>
    </row>
    <row r="7" spans="1:10" x14ac:dyDescent="0.25">
      <c r="A7" s="5">
        <v>4</v>
      </c>
      <c r="B7" s="96" t="s">
        <v>282</v>
      </c>
      <c r="C7" s="96"/>
      <c r="D7" s="96"/>
      <c r="E7" s="96"/>
      <c r="F7" s="96"/>
      <c r="G7" s="9" t="s">
        <v>63</v>
      </c>
      <c r="H7" s="65"/>
      <c r="I7" s="65"/>
      <c r="J7" s="66">
        <f t="shared" si="0"/>
        <v>0</v>
      </c>
    </row>
    <row r="8" spans="1:10" x14ac:dyDescent="0.25">
      <c r="A8" s="5">
        <v>5</v>
      </c>
      <c r="B8" s="96" t="s">
        <v>281</v>
      </c>
      <c r="C8" s="96"/>
      <c r="D8" s="96"/>
      <c r="E8" s="96"/>
      <c r="F8" s="96"/>
      <c r="G8" s="9" t="s">
        <v>63</v>
      </c>
      <c r="H8" s="65"/>
      <c r="I8" s="65"/>
      <c r="J8" s="66">
        <f t="shared" si="0"/>
        <v>0</v>
      </c>
    </row>
    <row r="9" spans="1:10" x14ac:dyDescent="0.25">
      <c r="A9" s="5">
        <v>6</v>
      </c>
      <c r="B9" s="96" t="s">
        <v>280</v>
      </c>
      <c r="C9" s="96"/>
      <c r="D9" s="96"/>
      <c r="E9" s="96"/>
      <c r="F9" s="96"/>
      <c r="G9" s="9" t="s">
        <v>63</v>
      </c>
      <c r="H9" s="65"/>
      <c r="I9" s="65"/>
      <c r="J9" s="66">
        <f t="shared" si="0"/>
        <v>0</v>
      </c>
    </row>
    <row r="10" spans="1:10" x14ac:dyDescent="0.25">
      <c r="A10" s="5">
        <v>7</v>
      </c>
      <c r="B10" s="96" t="s">
        <v>279</v>
      </c>
      <c r="C10" s="96"/>
      <c r="D10" s="96"/>
      <c r="E10" s="96"/>
      <c r="F10" s="96"/>
      <c r="G10" s="9" t="s">
        <v>63</v>
      </c>
      <c r="H10" s="65"/>
      <c r="I10" s="65"/>
      <c r="J10" s="66">
        <f t="shared" si="0"/>
        <v>0</v>
      </c>
    </row>
    <row r="11" spans="1:10" x14ac:dyDescent="0.25">
      <c r="A11" s="5">
        <v>8</v>
      </c>
      <c r="B11" s="96" t="s">
        <v>278</v>
      </c>
      <c r="C11" s="96"/>
      <c r="D11" s="96"/>
      <c r="E11" s="96"/>
      <c r="F11" s="96"/>
      <c r="G11" s="9" t="s">
        <v>63</v>
      </c>
      <c r="H11" s="65"/>
      <c r="I11" s="65"/>
      <c r="J11" s="66">
        <f t="shared" si="0"/>
        <v>0</v>
      </c>
    </row>
    <row r="12" spans="1:10" x14ac:dyDescent="0.25">
      <c r="A12" s="5">
        <v>9</v>
      </c>
      <c r="B12" s="96" t="s">
        <v>277</v>
      </c>
      <c r="C12" s="96"/>
      <c r="D12" s="96"/>
      <c r="E12" s="96"/>
      <c r="F12" s="96"/>
      <c r="G12" s="9" t="s">
        <v>63</v>
      </c>
      <c r="H12" s="65"/>
      <c r="I12" s="65"/>
      <c r="J12" s="66">
        <f t="shared" si="0"/>
        <v>0</v>
      </c>
    </row>
    <row r="13" spans="1:10" x14ac:dyDescent="0.25">
      <c r="A13" s="5">
        <v>10</v>
      </c>
      <c r="B13" s="96" t="s">
        <v>276</v>
      </c>
      <c r="C13" s="96"/>
      <c r="D13" s="96"/>
      <c r="E13" s="96"/>
      <c r="F13" s="96"/>
      <c r="G13" s="9" t="s">
        <v>63</v>
      </c>
      <c r="H13" s="65"/>
      <c r="I13" s="65"/>
      <c r="J13" s="66">
        <f t="shared" si="0"/>
        <v>0</v>
      </c>
    </row>
    <row r="14" spans="1:10" x14ac:dyDescent="0.25">
      <c r="A14" s="5">
        <v>11</v>
      </c>
      <c r="B14" s="96" t="s">
        <v>275</v>
      </c>
      <c r="C14" s="96"/>
      <c r="D14" s="96"/>
      <c r="E14" s="96"/>
      <c r="F14" s="96"/>
      <c r="G14" s="9" t="s">
        <v>63</v>
      </c>
      <c r="H14" s="65"/>
      <c r="I14" s="65"/>
      <c r="J14" s="66">
        <f t="shared" si="0"/>
        <v>0</v>
      </c>
    </row>
    <row r="15" spans="1:10" x14ac:dyDescent="0.25">
      <c r="A15" s="5">
        <v>12</v>
      </c>
      <c r="B15" s="96" t="s">
        <v>274</v>
      </c>
      <c r="C15" s="96"/>
      <c r="D15" s="96"/>
      <c r="E15" s="96"/>
      <c r="F15" s="96"/>
      <c r="G15" s="9" t="s">
        <v>63</v>
      </c>
      <c r="H15" s="65"/>
      <c r="I15" s="65"/>
      <c r="J15" s="66">
        <f t="shared" si="0"/>
        <v>0</v>
      </c>
    </row>
    <row r="16" spans="1:10" x14ac:dyDescent="0.25">
      <c r="A16" s="5">
        <v>13</v>
      </c>
      <c r="B16" s="96" t="s">
        <v>273</v>
      </c>
      <c r="C16" s="96"/>
      <c r="D16" s="96"/>
      <c r="E16" s="96"/>
      <c r="F16" s="96"/>
      <c r="G16" s="9" t="s">
        <v>63</v>
      </c>
      <c r="H16" s="65"/>
      <c r="I16" s="65"/>
      <c r="J16" s="66">
        <f t="shared" si="0"/>
        <v>0</v>
      </c>
    </row>
    <row r="17" spans="1:10" x14ac:dyDescent="0.25">
      <c r="A17" s="5">
        <v>14</v>
      </c>
      <c r="B17" s="96" t="s">
        <v>272</v>
      </c>
      <c r="C17" s="96"/>
      <c r="D17" s="96"/>
      <c r="E17" s="96"/>
      <c r="F17" s="96"/>
      <c r="G17" s="9" t="s">
        <v>63</v>
      </c>
      <c r="H17" s="65"/>
      <c r="I17" s="65"/>
      <c r="J17" s="66">
        <f t="shared" si="0"/>
        <v>0</v>
      </c>
    </row>
    <row r="18" spans="1:10" x14ac:dyDescent="0.25">
      <c r="A18" s="5">
        <v>15</v>
      </c>
      <c r="B18" s="96" t="s">
        <v>271</v>
      </c>
      <c r="C18" s="96"/>
      <c r="D18" s="96"/>
      <c r="E18" s="96"/>
      <c r="F18" s="96"/>
      <c r="G18" s="9" t="s">
        <v>63</v>
      </c>
      <c r="H18" s="65"/>
      <c r="I18" s="65"/>
      <c r="J18" s="66">
        <f t="shared" si="0"/>
        <v>0</v>
      </c>
    </row>
    <row r="19" spans="1:10" x14ac:dyDescent="0.25">
      <c r="A19" s="5">
        <v>16</v>
      </c>
      <c r="B19" s="96" t="s">
        <v>270</v>
      </c>
      <c r="C19" s="96"/>
      <c r="D19" s="96"/>
      <c r="E19" s="96"/>
      <c r="F19" s="96"/>
      <c r="G19" s="9" t="s">
        <v>63</v>
      </c>
      <c r="H19" s="65"/>
      <c r="I19" s="65"/>
      <c r="J19" s="66">
        <f t="shared" si="0"/>
        <v>0</v>
      </c>
    </row>
    <row r="20" spans="1:10" x14ac:dyDescent="0.25">
      <c r="A20" s="5">
        <v>17</v>
      </c>
      <c r="B20" s="96" t="s">
        <v>269</v>
      </c>
      <c r="C20" s="96"/>
      <c r="D20" s="96"/>
      <c r="E20" s="96"/>
      <c r="F20" s="96"/>
      <c r="G20" s="9" t="s">
        <v>63</v>
      </c>
      <c r="H20" s="65"/>
      <c r="I20" s="65"/>
      <c r="J20" s="66">
        <f t="shared" si="0"/>
        <v>0</v>
      </c>
    </row>
    <row r="21" spans="1:10" x14ac:dyDescent="0.25">
      <c r="A21" s="5">
        <v>18</v>
      </c>
      <c r="B21" s="96" t="s">
        <v>268</v>
      </c>
      <c r="C21" s="96"/>
      <c r="D21" s="96"/>
      <c r="E21" s="96"/>
      <c r="F21" s="96"/>
      <c r="G21" s="9" t="s">
        <v>63</v>
      </c>
      <c r="H21" s="65"/>
      <c r="I21" s="65"/>
      <c r="J21" s="66">
        <f t="shared" si="0"/>
        <v>0</v>
      </c>
    </row>
    <row r="22" spans="1:10" x14ac:dyDescent="0.25">
      <c r="A22" s="5">
        <v>19</v>
      </c>
      <c r="B22" s="96" t="s">
        <v>267</v>
      </c>
      <c r="C22" s="96"/>
      <c r="D22" s="96"/>
      <c r="E22" s="96"/>
      <c r="F22" s="96"/>
      <c r="G22" s="9" t="s">
        <v>63</v>
      </c>
      <c r="H22" s="65"/>
      <c r="I22" s="65"/>
      <c r="J22" s="66">
        <f t="shared" si="0"/>
        <v>0</v>
      </c>
    </row>
    <row r="23" spans="1:10" x14ac:dyDescent="0.25">
      <c r="A23" s="5">
        <v>20</v>
      </c>
      <c r="B23" s="96" t="s">
        <v>266</v>
      </c>
      <c r="C23" s="96"/>
      <c r="D23" s="96"/>
      <c r="E23" s="96"/>
      <c r="F23" s="96"/>
      <c r="G23" s="9" t="s">
        <v>63</v>
      </c>
      <c r="H23" s="65"/>
      <c r="I23" s="65"/>
      <c r="J23" s="66">
        <f t="shared" si="0"/>
        <v>0</v>
      </c>
    </row>
    <row r="24" spans="1:10" x14ac:dyDescent="0.25">
      <c r="A24" s="5">
        <v>21</v>
      </c>
      <c r="B24" s="96" t="s">
        <v>265</v>
      </c>
      <c r="C24" s="96"/>
      <c r="D24" s="96"/>
      <c r="E24" s="96"/>
      <c r="F24" s="96"/>
      <c r="G24" s="9" t="s">
        <v>63</v>
      </c>
      <c r="H24" s="65"/>
      <c r="I24" s="65"/>
      <c r="J24" s="66">
        <f t="shared" si="0"/>
        <v>0</v>
      </c>
    </row>
    <row r="25" spans="1:10" x14ac:dyDescent="0.25">
      <c r="A25" s="5">
        <v>22</v>
      </c>
      <c r="B25" s="96" t="s">
        <v>264</v>
      </c>
      <c r="C25" s="96"/>
      <c r="D25" s="96"/>
      <c r="E25" s="96"/>
      <c r="F25" s="96"/>
      <c r="G25" s="9" t="s">
        <v>63</v>
      </c>
      <c r="H25" s="65"/>
      <c r="I25" s="65"/>
      <c r="J25" s="66">
        <f t="shared" si="0"/>
        <v>0</v>
      </c>
    </row>
    <row r="26" spans="1:10" x14ac:dyDescent="0.25">
      <c r="A26" s="5">
        <v>23</v>
      </c>
      <c r="B26" s="96" t="s">
        <v>263</v>
      </c>
      <c r="C26" s="96"/>
      <c r="D26" s="96"/>
      <c r="E26" s="96"/>
      <c r="F26" s="96"/>
      <c r="G26" s="9" t="s">
        <v>63</v>
      </c>
      <c r="H26" s="65"/>
      <c r="I26" s="65"/>
      <c r="J26" s="66">
        <f t="shared" si="0"/>
        <v>0</v>
      </c>
    </row>
    <row r="27" spans="1:10" x14ac:dyDescent="0.25">
      <c r="A27" s="5">
        <v>24</v>
      </c>
      <c r="B27" s="96" t="s">
        <v>262</v>
      </c>
      <c r="C27" s="96"/>
      <c r="D27" s="96"/>
      <c r="E27" s="96"/>
      <c r="F27" s="96"/>
      <c r="G27" s="9" t="s">
        <v>63</v>
      </c>
      <c r="H27" s="65"/>
      <c r="I27" s="65"/>
      <c r="J27" s="66">
        <f t="shared" si="0"/>
        <v>0</v>
      </c>
    </row>
    <row r="28" spans="1:10" x14ac:dyDescent="0.25">
      <c r="A28" s="5">
        <v>25</v>
      </c>
      <c r="B28" s="96" t="s">
        <v>261</v>
      </c>
      <c r="C28" s="96"/>
      <c r="D28" s="96"/>
      <c r="E28" s="96"/>
      <c r="F28" s="96"/>
      <c r="G28" s="9" t="s">
        <v>63</v>
      </c>
      <c r="H28" s="65"/>
      <c r="I28" s="65"/>
      <c r="J28" s="66">
        <f t="shared" si="0"/>
        <v>0</v>
      </c>
    </row>
    <row r="29" spans="1:10" x14ac:dyDescent="0.25">
      <c r="A29" s="5">
        <v>26</v>
      </c>
      <c r="B29" s="96" t="s">
        <v>260</v>
      </c>
      <c r="C29" s="96"/>
      <c r="D29" s="96"/>
      <c r="E29" s="96"/>
      <c r="F29" s="96"/>
      <c r="G29" s="9" t="s">
        <v>63</v>
      </c>
      <c r="H29" s="65"/>
      <c r="I29" s="65"/>
      <c r="J29" s="66">
        <f t="shared" si="0"/>
        <v>0</v>
      </c>
    </row>
    <row r="30" spans="1:10" x14ac:dyDescent="0.25">
      <c r="A30" s="5">
        <v>27</v>
      </c>
      <c r="B30" s="96" t="s">
        <v>259</v>
      </c>
      <c r="C30" s="96"/>
      <c r="D30" s="96"/>
      <c r="E30" s="96"/>
      <c r="F30" s="96"/>
      <c r="G30" s="9" t="s">
        <v>63</v>
      </c>
      <c r="H30" s="65"/>
      <c r="I30" s="65"/>
      <c r="J30" s="66">
        <f t="shared" si="0"/>
        <v>0</v>
      </c>
    </row>
    <row r="31" spans="1:10" x14ac:dyDescent="0.25">
      <c r="A31" s="5">
        <v>28</v>
      </c>
      <c r="B31" s="96" t="s">
        <v>258</v>
      </c>
      <c r="C31" s="96"/>
      <c r="D31" s="96"/>
      <c r="E31" s="96"/>
      <c r="F31" s="96"/>
      <c r="G31" s="9" t="s">
        <v>63</v>
      </c>
      <c r="H31" s="65"/>
      <c r="I31" s="65"/>
      <c r="J31" s="66">
        <f t="shared" si="0"/>
        <v>0</v>
      </c>
    </row>
    <row r="32" spans="1:10" x14ac:dyDescent="0.25">
      <c r="A32" s="5">
        <v>29</v>
      </c>
      <c r="B32" s="96" t="s">
        <v>257</v>
      </c>
      <c r="C32" s="96"/>
      <c r="D32" s="96"/>
      <c r="E32" s="96"/>
      <c r="F32" s="96"/>
      <c r="G32" s="9" t="s">
        <v>63</v>
      </c>
      <c r="H32" s="65"/>
      <c r="I32" s="65"/>
      <c r="J32" s="66">
        <f t="shared" si="0"/>
        <v>0</v>
      </c>
    </row>
    <row r="33" spans="1:10" x14ac:dyDescent="0.25">
      <c r="A33" s="5">
        <v>30</v>
      </c>
      <c r="B33" s="101" t="s">
        <v>250</v>
      </c>
      <c r="C33" s="101"/>
      <c r="D33" s="101"/>
      <c r="E33" s="101"/>
      <c r="F33" s="101"/>
      <c r="G33" s="9" t="s">
        <v>63</v>
      </c>
      <c r="H33" s="65"/>
      <c r="I33" s="65"/>
      <c r="J33" s="66">
        <f t="shared" si="0"/>
        <v>0</v>
      </c>
    </row>
    <row r="34" spans="1:10" ht="15" x14ac:dyDescent="0.25">
      <c r="A34" s="126" t="s">
        <v>256</v>
      </c>
      <c r="B34" s="126"/>
      <c r="C34" s="126"/>
      <c r="D34" s="126"/>
      <c r="E34" s="126"/>
      <c r="F34" s="126"/>
      <c r="G34" s="126"/>
      <c r="H34" s="126"/>
      <c r="I34" s="126"/>
      <c r="J34" s="67">
        <f>SUM(J4:J33)</f>
        <v>0</v>
      </c>
    </row>
    <row r="35" spans="1:10" ht="15" x14ac:dyDescent="0.25">
      <c r="A35" s="124" t="s">
        <v>255</v>
      </c>
      <c r="B35" s="124"/>
      <c r="C35" s="124"/>
      <c r="D35" s="124"/>
      <c r="E35" s="124"/>
      <c r="F35" s="124"/>
      <c r="G35" s="124"/>
      <c r="H35" s="124"/>
      <c r="I35" s="124"/>
      <c r="J35" s="124"/>
    </row>
    <row r="36" spans="1:10" ht="15" x14ac:dyDescent="0.25">
      <c r="A36" s="8" t="s">
        <v>48</v>
      </c>
      <c r="B36" s="108" t="s">
        <v>239</v>
      </c>
      <c r="C36" s="108"/>
      <c r="D36" s="108"/>
      <c r="E36" s="108"/>
      <c r="F36" s="108"/>
      <c r="G36" s="8" t="s">
        <v>59</v>
      </c>
      <c r="H36" s="8" t="s">
        <v>238</v>
      </c>
      <c r="I36" s="8" t="s">
        <v>237</v>
      </c>
      <c r="J36" s="8" t="s">
        <v>236</v>
      </c>
    </row>
    <row r="37" spans="1:10" x14ac:dyDescent="0.25">
      <c r="A37" s="5">
        <v>1</v>
      </c>
      <c r="B37" s="96" t="s">
        <v>254</v>
      </c>
      <c r="C37" s="96"/>
      <c r="D37" s="96"/>
      <c r="E37" s="96"/>
      <c r="F37" s="96"/>
      <c r="G37" s="9" t="s">
        <v>63</v>
      </c>
      <c r="H37" s="41"/>
      <c r="I37" s="41"/>
      <c r="J37" s="66">
        <f>H37*I37</f>
        <v>0</v>
      </c>
    </row>
    <row r="38" spans="1:10" x14ac:dyDescent="0.25">
      <c r="A38" s="5">
        <v>2</v>
      </c>
      <c r="B38" s="96" t="s">
        <v>253</v>
      </c>
      <c r="C38" s="96"/>
      <c r="D38" s="96"/>
      <c r="E38" s="96"/>
      <c r="F38" s="96"/>
      <c r="G38" s="9" t="s">
        <v>63</v>
      </c>
      <c r="H38" s="41"/>
      <c r="I38" s="41"/>
      <c r="J38" s="66">
        <f>H38*I38</f>
        <v>0</v>
      </c>
    </row>
    <row r="39" spans="1:10" x14ac:dyDescent="0.25">
      <c r="A39" s="5">
        <v>3</v>
      </c>
      <c r="B39" s="96" t="s">
        <v>252</v>
      </c>
      <c r="C39" s="96"/>
      <c r="D39" s="96"/>
      <c r="E39" s="96"/>
      <c r="F39" s="96"/>
      <c r="G39" s="9" t="s">
        <v>63</v>
      </c>
      <c r="H39" s="41"/>
      <c r="I39" s="41"/>
      <c r="J39" s="66">
        <f>H39*I39</f>
        <v>0</v>
      </c>
    </row>
    <row r="40" spans="1:10" x14ac:dyDescent="0.25">
      <c r="A40" s="5">
        <v>4</v>
      </c>
      <c r="B40" s="96" t="s">
        <v>251</v>
      </c>
      <c r="C40" s="96"/>
      <c r="D40" s="96"/>
      <c r="E40" s="96"/>
      <c r="F40" s="96"/>
      <c r="G40" s="9" t="s">
        <v>63</v>
      </c>
      <c r="H40" s="41"/>
      <c r="I40" s="41"/>
      <c r="J40" s="66">
        <f>H40*I40</f>
        <v>0</v>
      </c>
    </row>
    <row r="41" spans="1:10" x14ac:dyDescent="0.25">
      <c r="A41" s="5">
        <v>5</v>
      </c>
      <c r="B41" s="101" t="s">
        <v>250</v>
      </c>
      <c r="C41" s="101"/>
      <c r="D41" s="101"/>
      <c r="E41" s="101"/>
      <c r="F41" s="101"/>
      <c r="G41" s="9" t="s">
        <v>63</v>
      </c>
      <c r="H41" s="41"/>
      <c r="I41" s="41"/>
      <c r="J41" s="66">
        <f>H41*I41</f>
        <v>0</v>
      </c>
    </row>
    <row r="42" spans="1:10" ht="15" x14ac:dyDescent="0.25">
      <c r="A42" s="126" t="s">
        <v>249</v>
      </c>
      <c r="B42" s="126"/>
      <c r="C42" s="126"/>
      <c r="D42" s="126"/>
      <c r="E42" s="126"/>
      <c r="F42" s="126"/>
      <c r="G42" s="126"/>
      <c r="H42" s="126"/>
      <c r="I42" s="126"/>
      <c r="J42" s="67">
        <f>SUM(J37:J41)</f>
        <v>0</v>
      </c>
    </row>
    <row r="43" spans="1:10" ht="15" x14ac:dyDescent="0.25">
      <c r="A43" s="124" t="s">
        <v>248</v>
      </c>
      <c r="B43" s="124"/>
      <c r="C43" s="124"/>
      <c r="D43" s="124"/>
      <c r="E43" s="124"/>
      <c r="F43" s="124"/>
      <c r="G43" s="124"/>
      <c r="H43" s="124"/>
      <c r="I43" s="124"/>
      <c r="J43" s="124"/>
    </row>
    <row r="44" spans="1:10" ht="15" x14ac:dyDescent="0.25">
      <c r="A44" s="8" t="s">
        <v>48</v>
      </c>
      <c r="B44" s="108" t="s">
        <v>239</v>
      </c>
      <c r="C44" s="108"/>
      <c r="D44" s="108"/>
      <c r="E44" s="108"/>
      <c r="F44" s="108"/>
      <c r="G44" s="8" t="s">
        <v>59</v>
      </c>
      <c r="H44" s="8" t="s">
        <v>238</v>
      </c>
      <c r="I44" s="8" t="s">
        <v>237</v>
      </c>
      <c r="J44" s="8" t="s">
        <v>236</v>
      </c>
    </row>
    <row r="45" spans="1:10" x14ac:dyDescent="0.25">
      <c r="A45" s="5">
        <v>1</v>
      </c>
      <c r="B45" s="96" t="s">
        <v>247</v>
      </c>
      <c r="C45" s="96"/>
      <c r="D45" s="96"/>
      <c r="E45" s="96"/>
      <c r="F45" s="96"/>
      <c r="G45" s="9" t="s">
        <v>231</v>
      </c>
      <c r="H45" s="41"/>
      <c r="I45" s="41"/>
      <c r="J45" s="66">
        <f>H45*I45</f>
        <v>0</v>
      </c>
    </row>
    <row r="46" spans="1:10" x14ac:dyDescent="0.25">
      <c r="A46" s="5">
        <v>2</v>
      </c>
      <c r="B46" s="96" t="s">
        <v>246</v>
      </c>
      <c r="C46" s="96"/>
      <c r="D46" s="96"/>
      <c r="E46" s="96"/>
      <c r="F46" s="96"/>
      <c r="G46" s="9" t="s">
        <v>231</v>
      </c>
      <c r="H46" s="41"/>
      <c r="I46" s="41"/>
      <c r="J46" s="66">
        <f>H46*I46</f>
        <v>0</v>
      </c>
    </row>
    <row r="47" spans="1:10" x14ac:dyDescent="0.25">
      <c r="A47" s="5">
        <v>3</v>
      </c>
      <c r="B47" s="96" t="s">
        <v>245</v>
      </c>
      <c r="C47" s="96"/>
      <c r="D47" s="96"/>
      <c r="E47" s="96"/>
      <c r="F47" s="96"/>
      <c r="G47" s="9" t="s">
        <v>231</v>
      </c>
      <c r="H47" s="41"/>
      <c r="I47" s="41"/>
      <c r="J47" s="66">
        <f>H47*I47</f>
        <v>0</v>
      </c>
    </row>
    <row r="48" spans="1:10" x14ac:dyDescent="0.25">
      <c r="A48" s="10">
        <v>4</v>
      </c>
      <c r="B48" s="104" t="s">
        <v>244</v>
      </c>
      <c r="C48" s="105"/>
      <c r="D48" s="105"/>
      <c r="E48" s="105"/>
      <c r="F48" s="106"/>
      <c r="G48" s="16" t="s">
        <v>231</v>
      </c>
      <c r="H48" s="41"/>
      <c r="I48" s="41"/>
      <c r="J48" s="66">
        <f>H48*I48</f>
        <v>0</v>
      </c>
    </row>
    <row r="49" spans="1:10" x14ac:dyDescent="0.25">
      <c r="A49" s="5">
        <v>5</v>
      </c>
      <c r="B49" s="101" t="s">
        <v>250</v>
      </c>
      <c r="C49" s="101"/>
      <c r="D49" s="101"/>
      <c r="E49" s="101"/>
      <c r="F49" s="101"/>
      <c r="G49" s="9" t="s">
        <v>231</v>
      </c>
      <c r="H49" s="41"/>
      <c r="I49" s="41"/>
      <c r="J49" s="66">
        <f>H49*I49</f>
        <v>0</v>
      </c>
    </row>
    <row r="50" spans="1:10" ht="15" x14ac:dyDescent="0.25">
      <c r="A50" s="126" t="s">
        <v>243</v>
      </c>
      <c r="B50" s="126"/>
      <c r="C50" s="126"/>
      <c r="D50" s="126"/>
      <c r="E50" s="126"/>
      <c r="F50" s="126"/>
      <c r="G50" s="126"/>
      <c r="H50" s="126"/>
      <c r="I50" s="126"/>
      <c r="J50" s="67">
        <f>SUM(J45:J49)</f>
        <v>0</v>
      </c>
    </row>
    <row r="51" spans="1:10" ht="15" x14ac:dyDescent="0.25">
      <c r="A51" s="124" t="s">
        <v>221</v>
      </c>
      <c r="B51" s="124"/>
      <c r="C51" s="124"/>
      <c r="D51" s="124"/>
      <c r="E51" s="124"/>
      <c r="F51" s="124"/>
      <c r="G51" s="124"/>
      <c r="H51" s="124"/>
      <c r="I51" s="124"/>
      <c r="J51" s="124"/>
    </row>
    <row r="52" spans="1:10" ht="15" x14ac:dyDescent="0.25">
      <c r="A52" s="8" t="s">
        <v>48</v>
      </c>
      <c r="B52" s="108" t="s">
        <v>239</v>
      </c>
      <c r="C52" s="108"/>
      <c r="D52" s="108"/>
      <c r="E52" s="108"/>
      <c r="F52" s="108"/>
      <c r="G52" s="8" t="s">
        <v>59</v>
      </c>
      <c r="H52" s="8" t="s">
        <v>238</v>
      </c>
      <c r="I52" s="8" t="s">
        <v>237</v>
      </c>
      <c r="J52" s="8" t="s">
        <v>236</v>
      </c>
    </row>
    <row r="53" spans="1:10" x14ac:dyDescent="0.25">
      <c r="A53" s="5">
        <v>1</v>
      </c>
      <c r="B53" s="96" t="s">
        <v>242</v>
      </c>
      <c r="C53" s="96"/>
      <c r="D53" s="96"/>
      <c r="E53" s="96"/>
      <c r="F53" s="96"/>
      <c r="G53" s="27" t="s">
        <v>213</v>
      </c>
      <c r="H53" s="15">
        <v>0.05</v>
      </c>
      <c r="I53" s="64">
        <f>J34</f>
        <v>0</v>
      </c>
      <c r="J53" s="68">
        <f>H53*I53</f>
        <v>0</v>
      </c>
    </row>
    <row r="54" spans="1:10" ht="15" x14ac:dyDescent="0.25">
      <c r="A54" s="126" t="s">
        <v>241</v>
      </c>
      <c r="B54" s="126"/>
      <c r="C54" s="126"/>
      <c r="D54" s="126"/>
      <c r="E54" s="126"/>
      <c r="F54" s="126"/>
      <c r="G54" s="126"/>
      <c r="H54" s="126"/>
      <c r="I54" s="126"/>
      <c r="J54" s="67">
        <f>SUM(J53)</f>
        <v>0</v>
      </c>
    </row>
    <row r="55" spans="1:10" ht="15" x14ac:dyDescent="0.25">
      <c r="A55" s="124" t="s">
        <v>240</v>
      </c>
      <c r="B55" s="124"/>
      <c r="C55" s="124"/>
      <c r="D55" s="124"/>
      <c r="E55" s="124"/>
      <c r="F55" s="124"/>
      <c r="G55" s="124"/>
      <c r="H55" s="124"/>
      <c r="I55" s="124"/>
      <c r="J55" s="124"/>
    </row>
    <row r="56" spans="1:10" ht="15" x14ac:dyDescent="0.25">
      <c r="A56" s="8" t="s">
        <v>48</v>
      </c>
      <c r="B56" s="108" t="s">
        <v>239</v>
      </c>
      <c r="C56" s="108"/>
      <c r="D56" s="108"/>
      <c r="E56" s="108"/>
      <c r="F56" s="108"/>
      <c r="G56" s="8" t="s">
        <v>59</v>
      </c>
      <c r="H56" s="8" t="s">
        <v>238</v>
      </c>
      <c r="I56" s="8" t="s">
        <v>237</v>
      </c>
      <c r="J56" s="8" t="s">
        <v>236</v>
      </c>
    </row>
    <row r="57" spans="1:10" x14ac:dyDescent="0.25">
      <c r="A57" s="99">
        <v>1</v>
      </c>
      <c r="B57" s="98" t="s">
        <v>235</v>
      </c>
      <c r="C57" s="98"/>
      <c r="D57" s="98"/>
      <c r="E57" s="98"/>
      <c r="F57" s="98"/>
      <c r="G57" s="98" t="s">
        <v>234</v>
      </c>
      <c r="H57" s="128">
        <v>0.15</v>
      </c>
      <c r="I57" s="127">
        <f>J34+J42+J54</f>
        <v>0</v>
      </c>
      <c r="J57" s="127">
        <f>H57*I57</f>
        <v>0</v>
      </c>
    </row>
    <row r="58" spans="1:10" x14ac:dyDescent="0.25">
      <c r="A58" s="99"/>
      <c r="B58" s="98"/>
      <c r="C58" s="98"/>
      <c r="D58" s="98"/>
      <c r="E58" s="98"/>
      <c r="F58" s="98"/>
      <c r="G58" s="98"/>
      <c r="H58" s="128"/>
      <c r="I58" s="127"/>
      <c r="J58" s="127"/>
    </row>
    <row r="59" spans="1:10" x14ac:dyDescent="0.25">
      <c r="A59" s="5">
        <v>2</v>
      </c>
      <c r="B59" s="96" t="s">
        <v>233</v>
      </c>
      <c r="C59" s="96"/>
      <c r="D59" s="96"/>
      <c r="E59" s="96"/>
      <c r="F59" s="96"/>
      <c r="G59" s="9" t="s">
        <v>231</v>
      </c>
      <c r="H59" s="13">
        <v>7.0000000000000007E-2</v>
      </c>
      <c r="I59" s="66">
        <f>J34+J42+J54</f>
        <v>0</v>
      </c>
      <c r="J59" s="66">
        <f>H59*I59</f>
        <v>0</v>
      </c>
    </row>
    <row r="60" spans="1:10" x14ac:dyDescent="0.25">
      <c r="A60" s="5">
        <v>3</v>
      </c>
      <c r="B60" s="104" t="s">
        <v>232</v>
      </c>
      <c r="C60" s="105"/>
      <c r="D60" s="105"/>
      <c r="E60" s="105"/>
      <c r="F60" s="106"/>
      <c r="G60" s="9" t="s">
        <v>231</v>
      </c>
      <c r="H60" s="13">
        <v>7.0000000000000007E-2</v>
      </c>
      <c r="I60" s="66">
        <f>J34+J42+J54</f>
        <v>0</v>
      </c>
      <c r="J60" s="66">
        <f>H60*I60*4</f>
        <v>0</v>
      </c>
    </row>
    <row r="61" spans="1:10" ht="15" x14ac:dyDescent="0.25">
      <c r="A61" s="126" t="s">
        <v>230</v>
      </c>
      <c r="B61" s="126"/>
      <c r="C61" s="126"/>
      <c r="D61" s="126"/>
      <c r="E61" s="126"/>
      <c r="F61" s="126"/>
      <c r="G61" s="126"/>
      <c r="H61" s="126"/>
      <c r="I61" s="126"/>
      <c r="J61" s="67">
        <f>SUM(J57:J60)</f>
        <v>0</v>
      </c>
    </row>
    <row r="62" spans="1:10" x14ac:dyDescent="0.25">
      <c r="A62" s="104"/>
      <c r="B62" s="105"/>
      <c r="C62" s="105"/>
      <c r="D62" s="105"/>
      <c r="E62" s="105"/>
      <c r="F62" s="105"/>
      <c r="G62" s="105"/>
      <c r="H62" s="105"/>
      <c r="I62" s="105"/>
      <c r="J62" s="106"/>
    </row>
    <row r="63" spans="1:10" ht="15" x14ac:dyDescent="0.25">
      <c r="A63" s="125" t="s">
        <v>229</v>
      </c>
      <c r="B63" s="125"/>
      <c r="C63" s="125"/>
      <c r="D63" s="125"/>
      <c r="E63" s="125"/>
      <c r="F63" s="125"/>
      <c r="G63" s="125"/>
      <c r="H63" s="125"/>
      <c r="I63" s="125"/>
      <c r="J63" s="69">
        <f>J34+J42+J50+J54+J61</f>
        <v>0</v>
      </c>
    </row>
  </sheetData>
  <sheetProtection password="C08E" sheet="1" objects="1" scenarios="1"/>
  <mergeCells count="67">
    <mergeCell ref="A63:I63"/>
    <mergeCell ref="H57:H58"/>
    <mergeCell ref="I57:I58"/>
    <mergeCell ref="B57:F58"/>
    <mergeCell ref="B59:F59"/>
    <mergeCell ref="B56:F56"/>
    <mergeCell ref="A62:J62"/>
    <mergeCell ref="J57:J58"/>
    <mergeCell ref="B60:F60"/>
    <mergeCell ref="G57:G58"/>
    <mergeCell ref="A57:A58"/>
    <mergeCell ref="A61:I61"/>
    <mergeCell ref="B44:F44"/>
    <mergeCell ref="A50:I50"/>
    <mergeCell ref="A55:J55"/>
    <mergeCell ref="B45:F45"/>
    <mergeCell ref="B46:F46"/>
    <mergeCell ref="B47:F47"/>
    <mergeCell ref="B49:F49"/>
    <mergeCell ref="A51:J51"/>
    <mergeCell ref="B52:F52"/>
    <mergeCell ref="A54:I54"/>
    <mergeCell ref="B48:F48"/>
    <mergeCell ref="B53:F53"/>
    <mergeCell ref="A43:J43"/>
    <mergeCell ref="B36:F36"/>
    <mergeCell ref="B37:F37"/>
    <mergeCell ref="B31:F31"/>
    <mergeCell ref="B32:F32"/>
    <mergeCell ref="A34:I34"/>
    <mergeCell ref="B33:F33"/>
    <mergeCell ref="A35:J35"/>
    <mergeCell ref="B38:F38"/>
    <mergeCell ref="B39:F39"/>
    <mergeCell ref="B40:F40"/>
    <mergeCell ref="B41:F41"/>
    <mergeCell ref="A42:I42"/>
    <mergeCell ref="B8:F8"/>
    <mergeCell ref="B9:F9"/>
    <mergeCell ref="B10:F10"/>
    <mergeCell ref="B11:F11"/>
    <mergeCell ref="B12:F12"/>
    <mergeCell ref="B13:F13"/>
    <mergeCell ref="B27:F27"/>
    <mergeCell ref="B28:F28"/>
    <mergeCell ref="B29:F29"/>
    <mergeCell ref="B14:F14"/>
    <mergeCell ref="B19:F19"/>
    <mergeCell ref="B21:F21"/>
    <mergeCell ref="B22:F22"/>
    <mergeCell ref="B23:F23"/>
    <mergeCell ref="B24:F24"/>
    <mergeCell ref="B30:F30"/>
    <mergeCell ref="B26:F26"/>
    <mergeCell ref="B15:F15"/>
    <mergeCell ref="B16:F16"/>
    <mergeCell ref="B17:F17"/>
    <mergeCell ref="B18:F18"/>
    <mergeCell ref="B20:F20"/>
    <mergeCell ref="B25:F25"/>
    <mergeCell ref="A1:J1"/>
    <mergeCell ref="B4:F4"/>
    <mergeCell ref="B5:F5"/>
    <mergeCell ref="B6:F6"/>
    <mergeCell ref="B7:F7"/>
    <mergeCell ref="B3:F3"/>
    <mergeCell ref="A2:J2"/>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election sqref="A1:J1"/>
    </sheetView>
  </sheetViews>
  <sheetFormatPr defaultRowHeight="14.25" x14ac:dyDescent="0.25"/>
  <cols>
    <col min="1" max="1" width="9.140625" style="3"/>
    <col min="2" max="7" width="9.140625" style="1"/>
    <col min="8" max="8" width="11.28515625" style="1" bestFit="1" customWidth="1"/>
    <col min="9" max="9" width="18.140625" style="1" customWidth="1"/>
    <col min="10" max="10" width="15.42578125" style="1" bestFit="1" customWidth="1"/>
    <col min="11" max="16384" width="9.140625" style="1"/>
  </cols>
  <sheetData>
    <row r="1" spans="1:10" ht="15.75" x14ac:dyDescent="0.25">
      <c r="A1" s="97" t="s">
        <v>311</v>
      </c>
      <c r="B1" s="97"/>
      <c r="C1" s="97"/>
      <c r="D1" s="97"/>
      <c r="E1" s="97"/>
      <c r="F1" s="97"/>
      <c r="G1" s="97"/>
      <c r="H1" s="97"/>
      <c r="I1" s="97"/>
      <c r="J1" s="97"/>
    </row>
    <row r="2" spans="1:10" ht="15" x14ac:dyDescent="0.25">
      <c r="A2" s="124" t="s">
        <v>286</v>
      </c>
      <c r="B2" s="124"/>
      <c r="C2" s="124"/>
      <c r="D2" s="124"/>
      <c r="E2" s="124"/>
      <c r="F2" s="124"/>
      <c r="G2" s="124"/>
      <c r="H2" s="124"/>
      <c r="I2" s="124"/>
      <c r="J2" s="124"/>
    </row>
    <row r="3" spans="1:10" ht="15" x14ac:dyDescent="0.25">
      <c r="A3" s="8" t="s">
        <v>48</v>
      </c>
      <c r="B3" s="108" t="s">
        <v>239</v>
      </c>
      <c r="C3" s="108"/>
      <c r="D3" s="108"/>
      <c r="E3" s="108"/>
      <c r="F3" s="108"/>
      <c r="G3" s="8" t="s">
        <v>59</v>
      </c>
      <c r="H3" s="8" t="s">
        <v>238</v>
      </c>
      <c r="I3" s="8" t="s">
        <v>237</v>
      </c>
      <c r="J3" s="8" t="s">
        <v>236</v>
      </c>
    </row>
    <row r="4" spans="1:10" x14ac:dyDescent="0.25">
      <c r="A4" s="5">
        <v>1</v>
      </c>
      <c r="B4" s="96" t="s">
        <v>310</v>
      </c>
      <c r="C4" s="96"/>
      <c r="D4" s="96"/>
      <c r="E4" s="96"/>
      <c r="F4" s="96"/>
      <c r="G4" s="9" t="s">
        <v>63</v>
      </c>
      <c r="H4" s="65"/>
      <c r="I4" s="65"/>
      <c r="J4" s="66">
        <f t="shared" ref="J4:J10" si="0">H4*I4</f>
        <v>0</v>
      </c>
    </row>
    <row r="5" spans="1:10" x14ac:dyDescent="0.25">
      <c r="A5" s="5">
        <v>2</v>
      </c>
      <c r="B5" s="96" t="s">
        <v>309</v>
      </c>
      <c r="C5" s="96"/>
      <c r="D5" s="96"/>
      <c r="E5" s="96"/>
      <c r="F5" s="96"/>
      <c r="G5" s="9" t="s">
        <v>63</v>
      </c>
      <c r="H5" s="65"/>
      <c r="I5" s="65"/>
      <c r="J5" s="66">
        <f t="shared" si="0"/>
        <v>0</v>
      </c>
    </row>
    <row r="6" spans="1:10" x14ac:dyDescent="0.25">
      <c r="A6" s="5">
        <v>3</v>
      </c>
      <c r="B6" s="96" t="s">
        <v>308</v>
      </c>
      <c r="C6" s="96"/>
      <c r="D6" s="96"/>
      <c r="E6" s="96"/>
      <c r="F6" s="96"/>
      <c r="G6" s="9" t="s">
        <v>63</v>
      </c>
      <c r="H6" s="65"/>
      <c r="I6" s="65"/>
      <c r="J6" s="66">
        <f t="shared" si="0"/>
        <v>0</v>
      </c>
    </row>
    <row r="7" spans="1:10" x14ac:dyDescent="0.25">
      <c r="A7" s="5">
        <v>4</v>
      </c>
      <c r="B7" s="96" t="s">
        <v>307</v>
      </c>
      <c r="C7" s="96"/>
      <c r="D7" s="96"/>
      <c r="E7" s="96"/>
      <c r="F7" s="96"/>
      <c r="G7" s="9" t="s">
        <v>63</v>
      </c>
      <c r="H7" s="65"/>
      <c r="I7" s="65"/>
      <c r="J7" s="66">
        <f t="shared" si="0"/>
        <v>0</v>
      </c>
    </row>
    <row r="8" spans="1:10" x14ac:dyDescent="0.25">
      <c r="A8" s="5">
        <v>5</v>
      </c>
      <c r="B8" s="96" t="s">
        <v>306</v>
      </c>
      <c r="C8" s="96"/>
      <c r="D8" s="96"/>
      <c r="E8" s="96"/>
      <c r="F8" s="96"/>
      <c r="G8" s="9" t="s">
        <v>63</v>
      </c>
      <c r="H8" s="65"/>
      <c r="I8" s="65"/>
      <c r="J8" s="66">
        <f t="shared" si="0"/>
        <v>0</v>
      </c>
    </row>
    <row r="9" spans="1:10" x14ac:dyDescent="0.25">
      <c r="A9" s="5">
        <v>6</v>
      </c>
      <c r="B9" s="96" t="s">
        <v>305</v>
      </c>
      <c r="C9" s="96"/>
      <c r="D9" s="96"/>
      <c r="E9" s="96"/>
      <c r="F9" s="96"/>
      <c r="G9" s="9" t="s">
        <v>63</v>
      </c>
      <c r="H9" s="65"/>
      <c r="I9" s="65"/>
      <c r="J9" s="66">
        <f t="shared" si="0"/>
        <v>0</v>
      </c>
    </row>
    <row r="10" spans="1:10" x14ac:dyDescent="0.25">
      <c r="A10" s="5">
        <v>7</v>
      </c>
      <c r="B10" s="101" t="s">
        <v>250</v>
      </c>
      <c r="C10" s="101"/>
      <c r="D10" s="101"/>
      <c r="E10" s="101"/>
      <c r="F10" s="101"/>
      <c r="G10" s="9" t="s">
        <v>63</v>
      </c>
      <c r="H10" s="65"/>
      <c r="I10" s="65"/>
      <c r="J10" s="66">
        <f t="shared" si="0"/>
        <v>0</v>
      </c>
    </row>
    <row r="11" spans="1:10" ht="15" x14ac:dyDescent="0.25">
      <c r="A11" s="126" t="s">
        <v>256</v>
      </c>
      <c r="B11" s="126"/>
      <c r="C11" s="126"/>
      <c r="D11" s="126"/>
      <c r="E11" s="126"/>
      <c r="F11" s="126"/>
      <c r="G11" s="126"/>
      <c r="H11" s="126"/>
      <c r="I11" s="126"/>
      <c r="J11" s="67">
        <f>SUM(J4:J10)</f>
        <v>0</v>
      </c>
    </row>
    <row r="12" spans="1:10" ht="15" x14ac:dyDescent="0.25">
      <c r="A12" s="124" t="s">
        <v>255</v>
      </c>
      <c r="B12" s="124"/>
      <c r="C12" s="124"/>
      <c r="D12" s="124"/>
      <c r="E12" s="124"/>
      <c r="F12" s="124"/>
      <c r="G12" s="124"/>
      <c r="H12" s="124"/>
      <c r="I12" s="124"/>
      <c r="J12" s="124"/>
    </row>
    <row r="13" spans="1:10" ht="15" x14ac:dyDescent="0.25">
      <c r="A13" s="8" t="s">
        <v>48</v>
      </c>
      <c r="B13" s="108" t="s">
        <v>239</v>
      </c>
      <c r="C13" s="108"/>
      <c r="D13" s="108"/>
      <c r="E13" s="108"/>
      <c r="F13" s="108"/>
      <c r="G13" s="8" t="s">
        <v>59</v>
      </c>
      <c r="H13" s="8" t="s">
        <v>238</v>
      </c>
      <c r="I13" s="8" t="s">
        <v>237</v>
      </c>
      <c r="J13" s="8" t="s">
        <v>236</v>
      </c>
    </row>
    <row r="14" spans="1:10" x14ac:dyDescent="0.25">
      <c r="A14" s="5">
        <v>1</v>
      </c>
      <c r="B14" s="96" t="s">
        <v>304</v>
      </c>
      <c r="C14" s="96"/>
      <c r="D14" s="96"/>
      <c r="E14" s="96"/>
      <c r="F14" s="96"/>
      <c r="G14" s="9" t="s">
        <v>63</v>
      </c>
      <c r="H14" s="65"/>
      <c r="I14" s="65"/>
      <c r="J14" s="66">
        <f>H14*I14</f>
        <v>0</v>
      </c>
    </row>
    <row r="15" spans="1:10" x14ac:dyDescent="0.25">
      <c r="A15" s="5">
        <v>2</v>
      </c>
      <c r="B15" s="96" t="s">
        <v>303</v>
      </c>
      <c r="C15" s="96"/>
      <c r="D15" s="96"/>
      <c r="E15" s="96"/>
      <c r="F15" s="96"/>
      <c r="G15" s="9" t="s">
        <v>63</v>
      </c>
      <c r="H15" s="65"/>
      <c r="I15" s="65"/>
      <c r="J15" s="66">
        <f>H15*I15</f>
        <v>0</v>
      </c>
    </row>
    <row r="16" spans="1:10" x14ac:dyDescent="0.25">
      <c r="A16" s="5">
        <v>3</v>
      </c>
      <c r="B16" s="96" t="s">
        <v>302</v>
      </c>
      <c r="C16" s="96"/>
      <c r="D16" s="96"/>
      <c r="E16" s="96"/>
      <c r="F16" s="96"/>
      <c r="G16" s="9" t="s">
        <v>63</v>
      </c>
      <c r="H16" s="65"/>
      <c r="I16" s="65"/>
      <c r="J16" s="66">
        <f>H16*I16</f>
        <v>0</v>
      </c>
    </row>
    <row r="17" spans="1:10" x14ac:dyDescent="0.25">
      <c r="A17" s="5">
        <v>4</v>
      </c>
      <c r="B17" s="96" t="s">
        <v>301</v>
      </c>
      <c r="C17" s="96"/>
      <c r="D17" s="96"/>
      <c r="E17" s="96"/>
      <c r="F17" s="96"/>
      <c r="G17" s="9" t="s">
        <v>63</v>
      </c>
      <c r="H17" s="65"/>
      <c r="I17" s="65"/>
      <c r="J17" s="66">
        <f>H17*I17</f>
        <v>0</v>
      </c>
    </row>
    <row r="18" spans="1:10" x14ac:dyDescent="0.25">
      <c r="A18" s="5">
        <v>5</v>
      </c>
      <c r="B18" s="101" t="s">
        <v>250</v>
      </c>
      <c r="C18" s="101"/>
      <c r="D18" s="101"/>
      <c r="E18" s="101"/>
      <c r="F18" s="101"/>
      <c r="G18" s="9" t="s">
        <v>63</v>
      </c>
      <c r="H18" s="65"/>
      <c r="I18" s="65"/>
      <c r="J18" s="66">
        <f>H18*I18</f>
        <v>0</v>
      </c>
    </row>
    <row r="19" spans="1:10" ht="15" x14ac:dyDescent="0.25">
      <c r="A19" s="126" t="s">
        <v>249</v>
      </c>
      <c r="B19" s="126"/>
      <c r="C19" s="126"/>
      <c r="D19" s="126"/>
      <c r="E19" s="126"/>
      <c r="F19" s="126"/>
      <c r="G19" s="126"/>
      <c r="H19" s="126"/>
      <c r="I19" s="126"/>
      <c r="J19" s="67">
        <f>SUM(J14:J18)</f>
        <v>0</v>
      </c>
    </row>
    <row r="20" spans="1:10" ht="15" x14ac:dyDescent="0.25">
      <c r="A20" s="124" t="s">
        <v>300</v>
      </c>
      <c r="B20" s="124"/>
      <c r="C20" s="124"/>
      <c r="D20" s="124"/>
      <c r="E20" s="124"/>
      <c r="F20" s="124"/>
      <c r="G20" s="124"/>
      <c r="H20" s="124"/>
      <c r="I20" s="124"/>
      <c r="J20" s="124"/>
    </row>
    <row r="21" spans="1:10" ht="15" x14ac:dyDescent="0.25">
      <c r="A21" s="8" t="s">
        <v>48</v>
      </c>
      <c r="B21" s="108" t="s">
        <v>239</v>
      </c>
      <c r="C21" s="108"/>
      <c r="D21" s="108"/>
      <c r="E21" s="108"/>
      <c r="F21" s="108"/>
      <c r="G21" s="8" t="s">
        <v>59</v>
      </c>
      <c r="H21" s="8" t="s">
        <v>238</v>
      </c>
      <c r="I21" s="8" t="s">
        <v>237</v>
      </c>
      <c r="J21" s="8" t="s">
        <v>236</v>
      </c>
    </row>
    <row r="22" spans="1:10" x14ac:dyDescent="0.25">
      <c r="A22" s="5">
        <v>1</v>
      </c>
      <c r="B22" s="96" t="s">
        <v>299</v>
      </c>
      <c r="C22" s="96"/>
      <c r="D22" s="96"/>
      <c r="E22" s="96"/>
      <c r="F22" s="96"/>
      <c r="G22" s="9" t="s">
        <v>63</v>
      </c>
      <c r="H22" s="65"/>
      <c r="I22" s="65"/>
      <c r="J22" s="66">
        <f t="shared" ref="J22:J29" si="1">H22*I22</f>
        <v>0</v>
      </c>
    </row>
    <row r="23" spans="1:10" x14ac:dyDescent="0.25">
      <c r="A23" s="5">
        <v>2</v>
      </c>
      <c r="B23" s="96" t="s">
        <v>298</v>
      </c>
      <c r="C23" s="96"/>
      <c r="D23" s="96"/>
      <c r="E23" s="96"/>
      <c r="F23" s="96"/>
      <c r="G23" s="9" t="s">
        <v>63</v>
      </c>
      <c r="H23" s="65"/>
      <c r="I23" s="65"/>
      <c r="J23" s="66">
        <f t="shared" si="1"/>
        <v>0</v>
      </c>
    </row>
    <row r="24" spans="1:10" x14ac:dyDescent="0.25">
      <c r="A24" s="5">
        <v>3</v>
      </c>
      <c r="B24" s="96" t="s">
        <v>297</v>
      </c>
      <c r="C24" s="96"/>
      <c r="D24" s="96"/>
      <c r="E24" s="96"/>
      <c r="F24" s="96"/>
      <c r="G24" s="9" t="s">
        <v>63</v>
      </c>
      <c r="H24" s="65"/>
      <c r="I24" s="65"/>
      <c r="J24" s="66">
        <f t="shared" si="1"/>
        <v>0</v>
      </c>
    </row>
    <row r="25" spans="1:10" x14ac:dyDescent="0.25">
      <c r="A25" s="5">
        <v>4</v>
      </c>
      <c r="B25" s="96" t="s">
        <v>296</v>
      </c>
      <c r="C25" s="96"/>
      <c r="D25" s="96"/>
      <c r="E25" s="96"/>
      <c r="F25" s="96"/>
      <c r="G25" s="9" t="s">
        <v>63</v>
      </c>
      <c r="H25" s="65"/>
      <c r="I25" s="65"/>
      <c r="J25" s="66">
        <f t="shared" si="1"/>
        <v>0</v>
      </c>
    </row>
    <row r="26" spans="1:10" x14ac:dyDescent="0.25">
      <c r="A26" s="5">
        <v>5</v>
      </c>
      <c r="B26" s="96" t="s">
        <v>295</v>
      </c>
      <c r="C26" s="96"/>
      <c r="D26" s="96"/>
      <c r="E26" s="96"/>
      <c r="F26" s="96"/>
      <c r="G26" s="9" t="s">
        <v>63</v>
      </c>
      <c r="H26" s="65"/>
      <c r="I26" s="65"/>
      <c r="J26" s="66">
        <f t="shared" si="1"/>
        <v>0</v>
      </c>
    </row>
    <row r="27" spans="1:10" x14ac:dyDescent="0.25">
      <c r="A27" s="5">
        <v>6</v>
      </c>
      <c r="B27" s="96" t="s">
        <v>294</v>
      </c>
      <c r="C27" s="96"/>
      <c r="D27" s="96"/>
      <c r="E27" s="96"/>
      <c r="F27" s="96"/>
      <c r="G27" s="9" t="s">
        <v>63</v>
      </c>
      <c r="H27" s="65"/>
      <c r="I27" s="65"/>
      <c r="J27" s="66">
        <f t="shared" si="1"/>
        <v>0</v>
      </c>
    </row>
    <row r="28" spans="1:10" x14ac:dyDescent="0.25">
      <c r="A28" s="5">
        <v>7</v>
      </c>
      <c r="B28" s="96" t="s">
        <v>293</v>
      </c>
      <c r="C28" s="96"/>
      <c r="D28" s="96"/>
      <c r="E28" s="96"/>
      <c r="F28" s="96"/>
      <c r="G28" s="9" t="s">
        <v>63</v>
      </c>
      <c r="H28" s="65"/>
      <c r="I28" s="65"/>
      <c r="J28" s="66">
        <f t="shared" si="1"/>
        <v>0</v>
      </c>
    </row>
    <row r="29" spans="1:10" x14ac:dyDescent="0.25">
      <c r="A29" s="5">
        <v>8</v>
      </c>
      <c r="B29" s="101" t="s">
        <v>250</v>
      </c>
      <c r="C29" s="101"/>
      <c r="D29" s="101"/>
      <c r="E29" s="101"/>
      <c r="F29" s="101"/>
      <c r="G29" s="9" t="s">
        <v>63</v>
      </c>
      <c r="H29" s="65"/>
      <c r="I29" s="65"/>
      <c r="J29" s="66">
        <f t="shared" si="1"/>
        <v>0</v>
      </c>
    </row>
    <row r="30" spans="1:10" ht="15" x14ac:dyDescent="0.25">
      <c r="A30" s="126" t="s">
        <v>292</v>
      </c>
      <c r="B30" s="126"/>
      <c r="C30" s="126"/>
      <c r="D30" s="126"/>
      <c r="E30" s="126"/>
      <c r="F30" s="126"/>
      <c r="G30" s="126"/>
      <c r="H30" s="126"/>
      <c r="I30" s="126"/>
      <c r="J30" s="67">
        <f>SUM(J22:J29)</f>
        <v>0</v>
      </c>
    </row>
    <row r="31" spans="1:10" ht="15" x14ac:dyDescent="0.25">
      <c r="A31" s="124" t="s">
        <v>248</v>
      </c>
      <c r="B31" s="124"/>
      <c r="C31" s="124"/>
      <c r="D31" s="124"/>
      <c r="E31" s="124"/>
      <c r="F31" s="124"/>
      <c r="G31" s="124"/>
      <c r="H31" s="124"/>
      <c r="I31" s="124"/>
      <c r="J31" s="124"/>
    </row>
    <row r="32" spans="1:10" ht="15" x14ac:dyDescent="0.25">
      <c r="A32" s="8" t="s">
        <v>48</v>
      </c>
      <c r="B32" s="108" t="s">
        <v>239</v>
      </c>
      <c r="C32" s="108"/>
      <c r="D32" s="108"/>
      <c r="E32" s="108"/>
      <c r="F32" s="108"/>
      <c r="G32" s="8" t="s">
        <v>59</v>
      </c>
      <c r="H32" s="8" t="s">
        <v>238</v>
      </c>
      <c r="I32" s="8" t="s">
        <v>237</v>
      </c>
      <c r="J32" s="8" t="s">
        <v>236</v>
      </c>
    </row>
    <row r="33" spans="1:13" x14ac:dyDescent="0.25">
      <c r="A33" s="5">
        <v>1</v>
      </c>
      <c r="B33" s="96" t="s">
        <v>291</v>
      </c>
      <c r="C33" s="96"/>
      <c r="D33" s="96"/>
      <c r="E33" s="96"/>
      <c r="F33" s="96"/>
      <c r="G33" s="9" t="s">
        <v>231</v>
      </c>
      <c r="H33" s="65"/>
      <c r="I33" s="65"/>
      <c r="J33" s="66">
        <f>H33*I33</f>
        <v>0</v>
      </c>
    </row>
    <row r="34" spans="1:13" x14ac:dyDescent="0.25">
      <c r="A34" s="5">
        <v>2</v>
      </c>
      <c r="B34" s="129" t="s">
        <v>250</v>
      </c>
      <c r="C34" s="129"/>
      <c r="D34" s="129"/>
      <c r="E34" s="129"/>
      <c r="F34" s="129"/>
      <c r="G34" s="9" t="s">
        <v>231</v>
      </c>
      <c r="H34" s="65"/>
      <c r="I34" s="65"/>
      <c r="J34" s="66">
        <f>H34*I34</f>
        <v>0</v>
      </c>
    </row>
    <row r="35" spans="1:13" ht="15" x14ac:dyDescent="0.25">
      <c r="A35" s="126" t="s">
        <v>243</v>
      </c>
      <c r="B35" s="126"/>
      <c r="C35" s="126"/>
      <c r="D35" s="126"/>
      <c r="E35" s="126"/>
      <c r="F35" s="126"/>
      <c r="G35" s="126"/>
      <c r="H35" s="126"/>
      <c r="I35" s="126"/>
      <c r="J35" s="67">
        <f>SUM(J33:J34)</f>
        <v>0</v>
      </c>
    </row>
    <row r="36" spans="1:13" ht="15" x14ac:dyDescent="0.25">
      <c r="A36" s="124" t="s">
        <v>221</v>
      </c>
      <c r="B36" s="124"/>
      <c r="C36" s="124"/>
      <c r="D36" s="124"/>
      <c r="E36" s="124"/>
      <c r="F36" s="124"/>
      <c r="G36" s="124"/>
      <c r="H36" s="124"/>
      <c r="I36" s="124"/>
      <c r="J36" s="124"/>
    </row>
    <row r="37" spans="1:13" ht="15" x14ac:dyDescent="0.25">
      <c r="A37" s="8" t="s">
        <v>48</v>
      </c>
      <c r="B37" s="108" t="s">
        <v>239</v>
      </c>
      <c r="C37" s="108"/>
      <c r="D37" s="108"/>
      <c r="E37" s="108"/>
      <c r="F37" s="108"/>
      <c r="G37" s="8" t="s">
        <v>59</v>
      </c>
      <c r="H37" s="8" t="s">
        <v>238</v>
      </c>
      <c r="I37" s="8" t="s">
        <v>237</v>
      </c>
      <c r="J37" s="8" t="s">
        <v>236</v>
      </c>
      <c r="M37" s="70"/>
    </row>
    <row r="38" spans="1:13" x14ac:dyDescent="0.25">
      <c r="A38" s="5">
        <v>1</v>
      </c>
      <c r="B38" s="96" t="s">
        <v>242</v>
      </c>
      <c r="C38" s="96"/>
      <c r="D38" s="96"/>
      <c r="E38" s="96"/>
      <c r="F38" s="96"/>
      <c r="G38" s="6" t="s">
        <v>213</v>
      </c>
      <c r="H38" s="15">
        <v>0.05</v>
      </c>
      <c r="I38" s="68">
        <f>J11</f>
        <v>0</v>
      </c>
      <c r="J38" s="68">
        <f>H38*I38</f>
        <v>0</v>
      </c>
    </row>
    <row r="39" spans="1:13" x14ac:dyDescent="0.25">
      <c r="A39" s="5">
        <v>2</v>
      </c>
      <c r="B39" s="96" t="s">
        <v>290</v>
      </c>
      <c r="C39" s="96"/>
      <c r="D39" s="96"/>
      <c r="E39" s="96"/>
      <c r="F39" s="96"/>
      <c r="G39" s="6" t="s">
        <v>213</v>
      </c>
      <c r="H39" s="15">
        <v>0.05</v>
      </c>
      <c r="I39" s="68">
        <f>J30</f>
        <v>0</v>
      </c>
      <c r="J39" s="68">
        <f>H39*I39</f>
        <v>0</v>
      </c>
    </row>
    <row r="40" spans="1:13" ht="15" x14ac:dyDescent="0.25">
      <c r="A40" s="126" t="s">
        <v>289</v>
      </c>
      <c r="B40" s="126"/>
      <c r="C40" s="126"/>
      <c r="D40" s="126"/>
      <c r="E40" s="126"/>
      <c r="F40" s="126"/>
      <c r="G40" s="126"/>
      <c r="H40" s="126"/>
      <c r="I40" s="126"/>
      <c r="J40" s="67">
        <f>SUM(J38:J39)</f>
        <v>0</v>
      </c>
    </row>
    <row r="41" spans="1:13" ht="15" x14ac:dyDescent="0.25">
      <c r="A41" s="124" t="s">
        <v>240</v>
      </c>
      <c r="B41" s="124"/>
      <c r="C41" s="124"/>
      <c r="D41" s="124"/>
      <c r="E41" s="124"/>
      <c r="F41" s="124"/>
      <c r="G41" s="124"/>
      <c r="H41" s="124"/>
      <c r="I41" s="124"/>
      <c r="J41" s="124"/>
    </row>
    <row r="42" spans="1:13" ht="15" x14ac:dyDescent="0.25">
      <c r="A42" s="8" t="s">
        <v>48</v>
      </c>
      <c r="B42" s="108" t="s">
        <v>239</v>
      </c>
      <c r="C42" s="108"/>
      <c r="D42" s="108"/>
      <c r="E42" s="108"/>
      <c r="F42" s="108"/>
      <c r="G42" s="8" t="s">
        <v>59</v>
      </c>
      <c r="H42" s="8" t="s">
        <v>238</v>
      </c>
      <c r="I42" s="8" t="s">
        <v>237</v>
      </c>
      <c r="J42" s="8" t="s">
        <v>236</v>
      </c>
    </row>
    <row r="43" spans="1:13" x14ac:dyDescent="0.25">
      <c r="A43" s="99">
        <v>1</v>
      </c>
      <c r="B43" s="98" t="s">
        <v>235</v>
      </c>
      <c r="C43" s="98"/>
      <c r="D43" s="98"/>
      <c r="E43" s="98"/>
      <c r="F43" s="98"/>
      <c r="G43" s="98" t="s">
        <v>234</v>
      </c>
      <c r="H43" s="128">
        <v>0.15</v>
      </c>
      <c r="I43" s="127">
        <f>J11+J19+J30+J40</f>
        <v>0</v>
      </c>
      <c r="J43" s="127">
        <f>H43*I43</f>
        <v>0</v>
      </c>
    </row>
    <row r="44" spans="1:13" x14ac:dyDescent="0.25">
      <c r="A44" s="99"/>
      <c r="B44" s="98"/>
      <c r="C44" s="98"/>
      <c r="D44" s="98"/>
      <c r="E44" s="98"/>
      <c r="F44" s="98"/>
      <c r="G44" s="98"/>
      <c r="H44" s="128"/>
      <c r="I44" s="127"/>
      <c r="J44" s="127"/>
    </row>
    <row r="45" spans="1:13" x14ac:dyDescent="0.25">
      <c r="A45" s="5">
        <v>2</v>
      </c>
      <c r="B45" s="96" t="s">
        <v>233</v>
      </c>
      <c r="C45" s="96"/>
      <c r="D45" s="96"/>
      <c r="E45" s="96"/>
      <c r="F45" s="96"/>
      <c r="G45" s="9" t="s">
        <v>231</v>
      </c>
      <c r="H45" s="13">
        <v>7.0000000000000007E-2</v>
      </c>
      <c r="I45" s="66">
        <f>J11+J19+J30+J40</f>
        <v>0</v>
      </c>
      <c r="J45" s="66">
        <f>H45*I45</f>
        <v>0</v>
      </c>
    </row>
    <row r="46" spans="1:13" x14ac:dyDescent="0.25">
      <c r="A46" s="5">
        <v>3</v>
      </c>
      <c r="B46" s="96" t="s">
        <v>232</v>
      </c>
      <c r="C46" s="96"/>
      <c r="D46" s="96"/>
      <c r="E46" s="96"/>
      <c r="F46" s="96"/>
      <c r="G46" s="9" t="s">
        <v>231</v>
      </c>
      <c r="H46" s="13">
        <v>7.0000000000000007E-2</v>
      </c>
      <c r="I46" s="66">
        <f>J11+J19+J30+J40</f>
        <v>0</v>
      </c>
      <c r="J46" s="66">
        <f>H46*I46*4</f>
        <v>0</v>
      </c>
    </row>
    <row r="47" spans="1:13" ht="15" x14ac:dyDescent="0.25">
      <c r="A47" s="126" t="s">
        <v>230</v>
      </c>
      <c r="B47" s="126"/>
      <c r="C47" s="126"/>
      <c r="D47" s="126"/>
      <c r="E47" s="126"/>
      <c r="F47" s="126"/>
      <c r="G47" s="126"/>
      <c r="H47" s="126"/>
      <c r="I47" s="126"/>
      <c r="J47" s="67">
        <f>SUM(J43:J46)</f>
        <v>0</v>
      </c>
    </row>
    <row r="48" spans="1:13" x14ac:dyDescent="0.25">
      <c r="A48" s="96"/>
      <c r="B48" s="96"/>
      <c r="C48" s="96"/>
      <c r="D48" s="96"/>
      <c r="E48" s="96"/>
      <c r="F48" s="96"/>
      <c r="G48" s="96"/>
      <c r="H48" s="96"/>
      <c r="I48" s="96"/>
      <c r="J48" s="96"/>
    </row>
    <row r="49" spans="1:10" ht="15" x14ac:dyDescent="0.25">
      <c r="A49" s="125" t="s">
        <v>288</v>
      </c>
      <c r="B49" s="125"/>
      <c r="C49" s="125"/>
      <c r="D49" s="125"/>
      <c r="E49" s="125"/>
      <c r="F49" s="125"/>
      <c r="G49" s="125"/>
      <c r="H49" s="125"/>
      <c r="I49" s="125"/>
      <c r="J49" s="69">
        <f>J11+J19+J30+J35+J40+J47</f>
        <v>0</v>
      </c>
    </row>
  </sheetData>
  <sheetProtection password="C08E" sheet="1" objects="1" scenarios="1"/>
  <mergeCells count="53">
    <mergeCell ref="B45:F45"/>
    <mergeCell ref="B46:F46"/>
    <mergeCell ref="A47:I47"/>
    <mergeCell ref="A49:I49"/>
    <mergeCell ref="I43:I44"/>
    <mergeCell ref="A48:J48"/>
    <mergeCell ref="A40:I40"/>
    <mergeCell ref="B39:F39"/>
    <mergeCell ref="B42:F42"/>
    <mergeCell ref="A43:A44"/>
    <mergeCell ref="B43:F44"/>
    <mergeCell ref="G43:G44"/>
    <mergeCell ref="H43:H44"/>
    <mergeCell ref="A41:J41"/>
    <mergeCell ref="J43:J44"/>
    <mergeCell ref="B38:F38"/>
    <mergeCell ref="B28:F28"/>
    <mergeCell ref="B29:F29"/>
    <mergeCell ref="A30:I30"/>
    <mergeCell ref="A31:J31"/>
    <mergeCell ref="B32:F32"/>
    <mergeCell ref="B33:F33"/>
    <mergeCell ref="B34:F34"/>
    <mergeCell ref="B22:F22"/>
    <mergeCell ref="B23:F23"/>
    <mergeCell ref="A35:I35"/>
    <mergeCell ref="A36:J36"/>
    <mergeCell ref="B37:F37"/>
    <mergeCell ref="B27:F27"/>
    <mergeCell ref="B24:F24"/>
    <mergeCell ref="B25:F25"/>
    <mergeCell ref="B26:F26"/>
    <mergeCell ref="B10:F10"/>
    <mergeCell ref="B18:F18"/>
    <mergeCell ref="A19:I19"/>
    <mergeCell ref="A20:J20"/>
    <mergeCell ref="B21:F21"/>
    <mergeCell ref="B14:F14"/>
    <mergeCell ref="B15:F15"/>
    <mergeCell ref="B16:F16"/>
    <mergeCell ref="B17:F17"/>
    <mergeCell ref="A11:I11"/>
    <mergeCell ref="A12:J12"/>
    <mergeCell ref="B13:F13"/>
    <mergeCell ref="B6:F6"/>
    <mergeCell ref="B7:F7"/>
    <mergeCell ref="B8:F8"/>
    <mergeCell ref="B9:F9"/>
    <mergeCell ref="A1:J1"/>
    <mergeCell ref="A2:J2"/>
    <mergeCell ref="B3:F3"/>
    <mergeCell ref="B4:F4"/>
    <mergeCell ref="B5:F5"/>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zoomScaleNormal="100" zoomScaleSheetLayoutView="100" workbookViewId="0">
      <selection sqref="A1:J1"/>
    </sheetView>
  </sheetViews>
  <sheetFormatPr defaultRowHeight="14.25" x14ac:dyDescent="0.25"/>
  <cols>
    <col min="1" max="1" width="9.140625" style="3"/>
    <col min="2" max="8" width="9.140625" style="1"/>
    <col min="9" max="9" width="10.5703125" style="1" bestFit="1" customWidth="1"/>
    <col min="10" max="16384" width="9.140625" style="1"/>
  </cols>
  <sheetData>
    <row r="1" spans="1:10" ht="15.75" x14ac:dyDescent="0.25">
      <c r="A1" s="97" t="s">
        <v>368</v>
      </c>
      <c r="B1" s="97"/>
      <c r="C1" s="97"/>
      <c r="D1" s="97"/>
      <c r="E1" s="97"/>
      <c r="F1" s="97"/>
      <c r="G1" s="97"/>
      <c r="H1" s="97"/>
      <c r="I1" s="97"/>
      <c r="J1" s="97"/>
    </row>
    <row r="2" spans="1:10" ht="15" x14ac:dyDescent="0.25">
      <c r="A2" s="124" t="s">
        <v>286</v>
      </c>
      <c r="B2" s="124"/>
      <c r="C2" s="124"/>
      <c r="D2" s="124"/>
      <c r="E2" s="124"/>
      <c r="F2" s="124"/>
      <c r="G2" s="124"/>
      <c r="H2" s="124"/>
      <c r="I2" s="124"/>
      <c r="J2" s="124"/>
    </row>
    <row r="3" spans="1:10" ht="15" x14ac:dyDescent="0.25">
      <c r="A3" s="8" t="s">
        <v>48</v>
      </c>
      <c r="B3" s="108" t="s">
        <v>239</v>
      </c>
      <c r="C3" s="108"/>
      <c r="D3" s="108"/>
      <c r="E3" s="108"/>
      <c r="F3" s="108"/>
      <c r="G3" s="8" t="s">
        <v>59</v>
      </c>
      <c r="H3" s="8" t="s">
        <v>238</v>
      </c>
      <c r="I3" s="8" t="s">
        <v>237</v>
      </c>
      <c r="J3" s="8" t="s">
        <v>236</v>
      </c>
    </row>
    <row r="4" spans="1:10" x14ac:dyDescent="0.25">
      <c r="A4" s="5">
        <v>1</v>
      </c>
      <c r="B4" s="96" t="s">
        <v>367</v>
      </c>
      <c r="C4" s="96"/>
      <c r="D4" s="96"/>
      <c r="E4" s="96"/>
      <c r="F4" s="96"/>
      <c r="G4" s="9" t="s">
        <v>63</v>
      </c>
      <c r="H4" s="65"/>
      <c r="I4" s="65"/>
      <c r="J4" s="66">
        <f t="shared" ref="J4:J12" si="0">H4*I4</f>
        <v>0</v>
      </c>
    </row>
    <row r="5" spans="1:10" x14ac:dyDescent="0.25">
      <c r="A5" s="5">
        <v>2</v>
      </c>
      <c r="B5" s="96" t="s">
        <v>366</v>
      </c>
      <c r="C5" s="96"/>
      <c r="D5" s="96"/>
      <c r="E5" s="96"/>
      <c r="F5" s="96"/>
      <c r="G5" s="9" t="s">
        <v>63</v>
      </c>
      <c r="H5" s="65"/>
      <c r="I5" s="65"/>
      <c r="J5" s="66">
        <f t="shared" si="0"/>
        <v>0</v>
      </c>
    </row>
    <row r="6" spans="1:10" x14ac:dyDescent="0.25">
      <c r="A6" s="5">
        <v>3</v>
      </c>
      <c r="B6" s="96" t="s">
        <v>365</v>
      </c>
      <c r="C6" s="96"/>
      <c r="D6" s="96"/>
      <c r="E6" s="96"/>
      <c r="F6" s="96"/>
      <c r="G6" s="9" t="s">
        <v>63</v>
      </c>
      <c r="H6" s="65"/>
      <c r="I6" s="65"/>
      <c r="J6" s="66">
        <f t="shared" si="0"/>
        <v>0</v>
      </c>
    </row>
    <row r="7" spans="1:10" x14ac:dyDescent="0.25">
      <c r="A7" s="5">
        <v>4</v>
      </c>
      <c r="B7" s="96" t="s">
        <v>364</v>
      </c>
      <c r="C7" s="96"/>
      <c r="D7" s="96"/>
      <c r="E7" s="96"/>
      <c r="F7" s="96"/>
      <c r="G7" s="9" t="s">
        <v>63</v>
      </c>
      <c r="H7" s="65"/>
      <c r="I7" s="65"/>
      <c r="J7" s="66">
        <f t="shared" si="0"/>
        <v>0</v>
      </c>
    </row>
    <row r="8" spans="1:10" x14ac:dyDescent="0.25">
      <c r="A8" s="5">
        <v>5</v>
      </c>
      <c r="B8" s="96" t="s">
        <v>363</v>
      </c>
      <c r="C8" s="96"/>
      <c r="D8" s="96"/>
      <c r="E8" s="96"/>
      <c r="F8" s="96"/>
      <c r="G8" s="9" t="s">
        <v>63</v>
      </c>
      <c r="H8" s="65"/>
      <c r="I8" s="65"/>
      <c r="J8" s="66">
        <f t="shared" si="0"/>
        <v>0</v>
      </c>
    </row>
    <row r="9" spans="1:10" x14ac:dyDescent="0.25">
      <c r="A9" s="5">
        <v>6</v>
      </c>
      <c r="B9" s="96" t="s">
        <v>362</v>
      </c>
      <c r="C9" s="96"/>
      <c r="D9" s="96"/>
      <c r="E9" s="96"/>
      <c r="F9" s="96"/>
      <c r="G9" s="9" t="s">
        <v>63</v>
      </c>
      <c r="H9" s="65"/>
      <c r="I9" s="65"/>
      <c r="J9" s="66">
        <f t="shared" si="0"/>
        <v>0</v>
      </c>
    </row>
    <row r="10" spans="1:10" x14ac:dyDescent="0.25">
      <c r="A10" s="5">
        <v>7</v>
      </c>
      <c r="B10" s="96" t="s">
        <v>361</v>
      </c>
      <c r="C10" s="96"/>
      <c r="D10" s="96"/>
      <c r="E10" s="96"/>
      <c r="F10" s="96"/>
      <c r="G10" s="9" t="s">
        <v>63</v>
      </c>
      <c r="H10" s="65"/>
      <c r="I10" s="65"/>
      <c r="J10" s="66">
        <f t="shared" si="0"/>
        <v>0</v>
      </c>
    </row>
    <row r="11" spans="1:10" x14ac:dyDescent="0.25">
      <c r="A11" s="5">
        <v>8</v>
      </c>
      <c r="B11" s="96" t="s">
        <v>360</v>
      </c>
      <c r="C11" s="96"/>
      <c r="D11" s="96"/>
      <c r="E11" s="96"/>
      <c r="F11" s="96"/>
      <c r="G11" s="9" t="s">
        <v>63</v>
      </c>
      <c r="H11" s="65"/>
      <c r="I11" s="65"/>
      <c r="J11" s="66">
        <f t="shared" si="0"/>
        <v>0</v>
      </c>
    </row>
    <row r="12" spans="1:10" ht="14.25" customHeight="1" x14ac:dyDescent="0.25">
      <c r="A12" s="99">
        <v>9</v>
      </c>
      <c r="B12" s="98" t="s">
        <v>359</v>
      </c>
      <c r="C12" s="98"/>
      <c r="D12" s="98"/>
      <c r="E12" s="98"/>
      <c r="F12" s="98"/>
      <c r="G12" s="140" t="s">
        <v>63</v>
      </c>
      <c r="H12" s="133"/>
      <c r="I12" s="133"/>
      <c r="J12" s="137">
        <f t="shared" si="0"/>
        <v>0</v>
      </c>
    </row>
    <row r="13" spans="1:10" x14ac:dyDescent="0.25">
      <c r="A13" s="99"/>
      <c r="B13" s="98"/>
      <c r="C13" s="98"/>
      <c r="D13" s="98"/>
      <c r="E13" s="98"/>
      <c r="F13" s="98"/>
      <c r="G13" s="146"/>
      <c r="H13" s="134"/>
      <c r="I13" s="134"/>
      <c r="J13" s="138"/>
    </row>
    <row r="14" spans="1:10" x14ac:dyDescent="0.25">
      <c r="A14" s="99"/>
      <c r="B14" s="98"/>
      <c r="C14" s="98"/>
      <c r="D14" s="98"/>
      <c r="E14" s="98"/>
      <c r="F14" s="98"/>
      <c r="G14" s="141"/>
      <c r="H14" s="135"/>
      <c r="I14" s="135"/>
      <c r="J14" s="139"/>
    </row>
    <row r="15" spans="1:10" x14ac:dyDescent="0.25">
      <c r="A15" s="5">
        <v>10</v>
      </c>
      <c r="B15" s="96" t="s">
        <v>358</v>
      </c>
      <c r="C15" s="96"/>
      <c r="D15" s="96"/>
      <c r="E15" s="96"/>
      <c r="F15" s="96"/>
      <c r="G15" s="9" t="s">
        <v>63</v>
      </c>
      <c r="H15" s="65"/>
      <c r="I15" s="65"/>
      <c r="J15" s="66">
        <f t="shared" ref="J15:J23" si="1">H15*I15</f>
        <v>0</v>
      </c>
    </row>
    <row r="16" spans="1:10" x14ac:dyDescent="0.25">
      <c r="A16" s="5">
        <v>11</v>
      </c>
      <c r="B16" s="96" t="s">
        <v>357</v>
      </c>
      <c r="C16" s="96"/>
      <c r="D16" s="96"/>
      <c r="E16" s="96"/>
      <c r="F16" s="96"/>
      <c r="G16" s="9" t="s">
        <v>63</v>
      </c>
      <c r="H16" s="65"/>
      <c r="I16" s="65"/>
      <c r="J16" s="66">
        <f t="shared" si="1"/>
        <v>0</v>
      </c>
    </row>
    <row r="17" spans="1:10" x14ac:dyDescent="0.25">
      <c r="A17" s="5">
        <v>12</v>
      </c>
      <c r="B17" s="96" t="s">
        <v>356</v>
      </c>
      <c r="C17" s="96"/>
      <c r="D17" s="96"/>
      <c r="E17" s="96"/>
      <c r="F17" s="96"/>
      <c r="G17" s="9" t="s">
        <v>63</v>
      </c>
      <c r="H17" s="65"/>
      <c r="I17" s="65"/>
      <c r="J17" s="66">
        <f t="shared" si="1"/>
        <v>0</v>
      </c>
    </row>
    <row r="18" spans="1:10" x14ac:dyDescent="0.25">
      <c r="A18" s="5">
        <v>13</v>
      </c>
      <c r="B18" s="96" t="s">
        <v>355</v>
      </c>
      <c r="C18" s="96"/>
      <c r="D18" s="96"/>
      <c r="E18" s="96"/>
      <c r="F18" s="96"/>
      <c r="G18" s="9" t="s">
        <v>63</v>
      </c>
      <c r="H18" s="65"/>
      <c r="I18" s="65"/>
      <c r="J18" s="66">
        <f t="shared" si="1"/>
        <v>0</v>
      </c>
    </row>
    <row r="19" spans="1:10" x14ac:dyDescent="0.25">
      <c r="A19" s="5">
        <v>14</v>
      </c>
      <c r="B19" s="96" t="s">
        <v>354</v>
      </c>
      <c r="C19" s="96"/>
      <c r="D19" s="96"/>
      <c r="E19" s="96"/>
      <c r="F19" s="96"/>
      <c r="G19" s="9" t="s">
        <v>63</v>
      </c>
      <c r="H19" s="65"/>
      <c r="I19" s="65"/>
      <c r="J19" s="66">
        <f t="shared" si="1"/>
        <v>0</v>
      </c>
    </row>
    <row r="20" spans="1:10" x14ac:dyDescent="0.25">
      <c r="A20" s="5">
        <v>15</v>
      </c>
      <c r="B20" s="96" t="s">
        <v>353</v>
      </c>
      <c r="C20" s="96"/>
      <c r="D20" s="96"/>
      <c r="E20" s="96"/>
      <c r="F20" s="96"/>
      <c r="G20" s="9" t="s">
        <v>63</v>
      </c>
      <c r="H20" s="65"/>
      <c r="I20" s="65"/>
      <c r="J20" s="66">
        <f t="shared" si="1"/>
        <v>0</v>
      </c>
    </row>
    <row r="21" spans="1:10" x14ac:dyDescent="0.25">
      <c r="A21" s="5">
        <v>16</v>
      </c>
      <c r="B21" s="96" t="s">
        <v>352</v>
      </c>
      <c r="C21" s="96"/>
      <c r="D21" s="96"/>
      <c r="E21" s="96"/>
      <c r="F21" s="96"/>
      <c r="G21" s="9" t="s">
        <v>63</v>
      </c>
      <c r="H21" s="65"/>
      <c r="I21" s="65"/>
      <c r="J21" s="66">
        <f t="shared" si="1"/>
        <v>0</v>
      </c>
    </row>
    <row r="22" spans="1:10" x14ac:dyDescent="0.25">
      <c r="A22" s="5">
        <v>17</v>
      </c>
      <c r="B22" s="130" t="s">
        <v>250</v>
      </c>
      <c r="C22" s="131"/>
      <c r="D22" s="131"/>
      <c r="E22" s="131"/>
      <c r="F22" s="132"/>
      <c r="G22" s="9" t="s">
        <v>63</v>
      </c>
      <c r="H22" s="65"/>
      <c r="I22" s="65"/>
      <c r="J22" s="66">
        <f t="shared" si="1"/>
        <v>0</v>
      </c>
    </row>
    <row r="23" spans="1:10" x14ac:dyDescent="0.25">
      <c r="A23" s="5">
        <v>18</v>
      </c>
      <c r="B23" s="101" t="s">
        <v>351</v>
      </c>
      <c r="C23" s="101"/>
      <c r="D23" s="101"/>
      <c r="E23" s="101"/>
      <c r="F23" s="101"/>
      <c r="G23" s="9" t="s">
        <v>63</v>
      </c>
      <c r="H23" s="65"/>
      <c r="I23" s="65"/>
      <c r="J23" s="66">
        <f t="shared" si="1"/>
        <v>0</v>
      </c>
    </row>
    <row r="24" spans="1:10" ht="15" x14ac:dyDescent="0.25">
      <c r="A24" s="126" t="s">
        <v>256</v>
      </c>
      <c r="B24" s="126"/>
      <c r="C24" s="126"/>
      <c r="D24" s="126"/>
      <c r="E24" s="126"/>
      <c r="F24" s="126"/>
      <c r="G24" s="126"/>
      <c r="H24" s="126"/>
      <c r="I24" s="126"/>
      <c r="J24" s="67">
        <f>SUM(J4:J23)</f>
        <v>0</v>
      </c>
    </row>
    <row r="25" spans="1:10" ht="15" x14ac:dyDescent="0.25">
      <c r="A25" s="124" t="s">
        <v>255</v>
      </c>
      <c r="B25" s="124"/>
      <c r="C25" s="124"/>
      <c r="D25" s="124"/>
      <c r="E25" s="124"/>
      <c r="F25" s="124"/>
      <c r="G25" s="124"/>
      <c r="H25" s="124"/>
      <c r="I25" s="124"/>
      <c r="J25" s="124"/>
    </row>
    <row r="26" spans="1:10" ht="15" x14ac:dyDescent="0.25">
      <c r="A26" s="8" t="s">
        <v>48</v>
      </c>
      <c r="B26" s="108" t="s">
        <v>239</v>
      </c>
      <c r="C26" s="108"/>
      <c r="D26" s="108"/>
      <c r="E26" s="108"/>
      <c r="F26" s="108"/>
      <c r="G26" s="8" t="s">
        <v>59</v>
      </c>
      <c r="H26" s="8" t="s">
        <v>238</v>
      </c>
      <c r="I26" s="8" t="s">
        <v>237</v>
      </c>
      <c r="J26" s="8" t="s">
        <v>236</v>
      </c>
    </row>
    <row r="27" spans="1:10" x14ac:dyDescent="0.25">
      <c r="A27" s="5">
        <v>1</v>
      </c>
      <c r="B27" s="96" t="s">
        <v>350</v>
      </c>
      <c r="C27" s="96"/>
      <c r="D27" s="96"/>
      <c r="E27" s="96"/>
      <c r="F27" s="96"/>
      <c r="G27" s="9" t="s">
        <v>63</v>
      </c>
      <c r="H27" s="65"/>
      <c r="I27" s="65"/>
      <c r="J27" s="68">
        <f t="shared" ref="J27:J34" si="2">H27*I27</f>
        <v>0</v>
      </c>
    </row>
    <row r="28" spans="1:10" x14ac:dyDescent="0.25">
      <c r="A28" s="5">
        <v>2</v>
      </c>
      <c r="B28" s="96" t="s">
        <v>349</v>
      </c>
      <c r="C28" s="96"/>
      <c r="D28" s="96"/>
      <c r="E28" s="96"/>
      <c r="F28" s="96"/>
      <c r="G28" s="9" t="s">
        <v>63</v>
      </c>
      <c r="H28" s="65"/>
      <c r="I28" s="65"/>
      <c r="J28" s="68">
        <f t="shared" si="2"/>
        <v>0</v>
      </c>
    </row>
    <row r="29" spans="1:10" ht="14.25" customHeight="1" x14ac:dyDescent="0.25">
      <c r="A29" s="5">
        <v>3</v>
      </c>
      <c r="B29" s="96" t="s">
        <v>348</v>
      </c>
      <c r="C29" s="96"/>
      <c r="D29" s="96"/>
      <c r="E29" s="96"/>
      <c r="F29" s="96"/>
      <c r="G29" s="9" t="s">
        <v>63</v>
      </c>
      <c r="H29" s="65"/>
      <c r="I29" s="65"/>
      <c r="J29" s="68">
        <f t="shared" si="2"/>
        <v>0</v>
      </c>
    </row>
    <row r="30" spans="1:10" x14ac:dyDescent="0.25">
      <c r="A30" s="5">
        <v>4</v>
      </c>
      <c r="B30" s="96" t="s">
        <v>347</v>
      </c>
      <c r="C30" s="96"/>
      <c r="D30" s="96"/>
      <c r="E30" s="96"/>
      <c r="F30" s="96"/>
      <c r="G30" s="9" t="s">
        <v>63</v>
      </c>
      <c r="H30" s="65"/>
      <c r="I30" s="65"/>
      <c r="J30" s="68">
        <f t="shared" si="2"/>
        <v>0</v>
      </c>
    </row>
    <row r="31" spans="1:10" x14ac:dyDescent="0.25">
      <c r="A31" s="5">
        <v>5</v>
      </c>
      <c r="B31" s="96" t="s">
        <v>346</v>
      </c>
      <c r="C31" s="96"/>
      <c r="D31" s="96"/>
      <c r="E31" s="96"/>
      <c r="F31" s="96"/>
      <c r="G31" s="9" t="s">
        <v>63</v>
      </c>
      <c r="H31" s="65"/>
      <c r="I31" s="65"/>
      <c r="J31" s="68">
        <f t="shared" si="2"/>
        <v>0</v>
      </c>
    </row>
    <row r="32" spans="1:10" x14ac:dyDescent="0.25">
      <c r="A32" s="5">
        <v>6</v>
      </c>
      <c r="B32" s="96" t="s">
        <v>345</v>
      </c>
      <c r="C32" s="96"/>
      <c r="D32" s="96"/>
      <c r="E32" s="96"/>
      <c r="F32" s="96"/>
      <c r="G32" s="9" t="s">
        <v>63</v>
      </c>
      <c r="H32" s="65"/>
      <c r="I32" s="65"/>
      <c r="J32" s="68">
        <f t="shared" si="2"/>
        <v>0</v>
      </c>
    </row>
    <row r="33" spans="1:10" x14ac:dyDescent="0.25">
      <c r="A33" s="5">
        <v>7</v>
      </c>
      <c r="B33" s="96" t="s">
        <v>344</v>
      </c>
      <c r="C33" s="96"/>
      <c r="D33" s="96"/>
      <c r="E33" s="96"/>
      <c r="F33" s="96"/>
      <c r="G33" s="9" t="s">
        <v>63</v>
      </c>
      <c r="H33" s="65"/>
      <c r="I33" s="65"/>
      <c r="J33" s="68">
        <f t="shared" si="2"/>
        <v>0</v>
      </c>
    </row>
    <row r="34" spans="1:10" x14ac:dyDescent="0.25">
      <c r="A34" s="99">
        <v>8</v>
      </c>
      <c r="B34" s="98" t="s">
        <v>343</v>
      </c>
      <c r="C34" s="98"/>
      <c r="D34" s="98"/>
      <c r="E34" s="98"/>
      <c r="F34" s="98"/>
      <c r="G34" s="142" t="s">
        <v>63</v>
      </c>
      <c r="H34" s="136"/>
      <c r="I34" s="136"/>
      <c r="J34" s="127">
        <f t="shared" si="2"/>
        <v>0</v>
      </c>
    </row>
    <row r="35" spans="1:10" x14ac:dyDescent="0.25">
      <c r="A35" s="99"/>
      <c r="B35" s="98"/>
      <c r="C35" s="98"/>
      <c r="D35" s="98"/>
      <c r="E35" s="98"/>
      <c r="F35" s="98"/>
      <c r="G35" s="142"/>
      <c r="H35" s="136"/>
      <c r="I35" s="136"/>
      <c r="J35" s="127"/>
    </row>
    <row r="36" spans="1:10" x14ac:dyDescent="0.25">
      <c r="A36" s="99">
        <v>9</v>
      </c>
      <c r="B36" s="98" t="s">
        <v>342</v>
      </c>
      <c r="C36" s="98"/>
      <c r="D36" s="98"/>
      <c r="E36" s="98"/>
      <c r="F36" s="98"/>
      <c r="G36" s="142" t="s">
        <v>63</v>
      </c>
      <c r="H36" s="136"/>
      <c r="I36" s="136"/>
      <c r="J36" s="127">
        <f>H36*I36</f>
        <v>0</v>
      </c>
    </row>
    <row r="37" spans="1:10" x14ac:dyDescent="0.25">
      <c r="A37" s="99"/>
      <c r="B37" s="98"/>
      <c r="C37" s="98"/>
      <c r="D37" s="98"/>
      <c r="E37" s="98"/>
      <c r="F37" s="98"/>
      <c r="G37" s="142"/>
      <c r="H37" s="136"/>
      <c r="I37" s="136"/>
      <c r="J37" s="127"/>
    </row>
    <row r="38" spans="1:10" x14ac:dyDescent="0.25">
      <c r="A38" s="18">
        <v>10</v>
      </c>
      <c r="B38" s="143" t="s">
        <v>341</v>
      </c>
      <c r="C38" s="144"/>
      <c r="D38" s="144"/>
      <c r="E38" s="144"/>
      <c r="F38" s="145"/>
      <c r="G38" s="17" t="s">
        <v>63</v>
      </c>
      <c r="H38" s="71"/>
      <c r="I38" s="71"/>
      <c r="J38" s="72">
        <f>H38*I38</f>
        <v>0</v>
      </c>
    </row>
    <row r="39" spans="1:10" x14ac:dyDescent="0.25">
      <c r="A39" s="5">
        <v>11</v>
      </c>
      <c r="B39" s="96" t="s">
        <v>340</v>
      </c>
      <c r="C39" s="96"/>
      <c r="D39" s="96"/>
      <c r="E39" s="96"/>
      <c r="F39" s="96"/>
      <c r="G39" s="9" t="s">
        <v>63</v>
      </c>
      <c r="H39" s="65"/>
      <c r="I39" s="65"/>
      <c r="J39" s="68">
        <f>H39*I39</f>
        <v>0</v>
      </c>
    </row>
    <row r="40" spans="1:10" x14ac:dyDescent="0.25">
      <c r="A40" s="5">
        <v>12</v>
      </c>
      <c r="B40" s="143" t="s">
        <v>339</v>
      </c>
      <c r="C40" s="144"/>
      <c r="D40" s="144"/>
      <c r="E40" s="144"/>
      <c r="F40" s="145"/>
      <c r="G40" s="17" t="s">
        <v>63</v>
      </c>
      <c r="H40" s="71"/>
      <c r="I40" s="71"/>
      <c r="J40" s="72">
        <f>H40*I40</f>
        <v>0</v>
      </c>
    </row>
    <row r="41" spans="1:10" x14ac:dyDescent="0.25">
      <c r="A41" s="99">
        <v>13</v>
      </c>
      <c r="B41" s="98" t="s">
        <v>338</v>
      </c>
      <c r="C41" s="98"/>
      <c r="D41" s="98"/>
      <c r="E41" s="98"/>
      <c r="F41" s="98"/>
      <c r="G41" s="142" t="s">
        <v>63</v>
      </c>
      <c r="H41" s="136"/>
      <c r="I41" s="136"/>
      <c r="J41" s="127">
        <f>H41*I41</f>
        <v>0</v>
      </c>
    </row>
    <row r="42" spans="1:10" x14ac:dyDescent="0.25">
      <c r="A42" s="99"/>
      <c r="B42" s="98"/>
      <c r="C42" s="98"/>
      <c r="D42" s="98"/>
      <c r="E42" s="98"/>
      <c r="F42" s="98"/>
      <c r="G42" s="142"/>
      <c r="H42" s="136"/>
      <c r="I42" s="136"/>
      <c r="J42" s="127"/>
    </row>
    <row r="43" spans="1:10" x14ac:dyDescent="0.25">
      <c r="A43" s="5">
        <v>14</v>
      </c>
      <c r="B43" s="101" t="s">
        <v>250</v>
      </c>
      <c r="C43" s="101"/>
      <c r="D43" s="101"/>
      <c r="E43" s="101"/>
      <c r="F43" s="101"/>
      <c r="G43" s="9" t="s">
        <v>63</v>
      </c>
      <c r="H43" s="65"/>
      <c r="I43" s="65"/>
      <c r="J43" s="68">
        <f>H43*I43</f>
        <v>0</v>
      </c>
    </row>
    <row r="44" spans="1:10" ht="15" x14ac:dyDescent="0.25">
      <c r="A44" s="126" t="s">
        <v>249</v>
      </c>
      <c r="B44" s="126"/>
      <c r="C44" s="126"/>
      <c r="D44" s="126"/>
      <c r="E44" s="126"/>
      <c r="F44" s="126"/>
      <c r="G44" s="126"/>
      <c r="H44" s="126"/>
      <c r="I44" s="126"/>
      <c r="J44" s="67">
        <f>SUM(J27:J43)</f>
        <v>0</v>
      </c>
    </row>
    <row r="45" spans="1:10" ht="15" x14ac:dyDescent="0.25">
      <c r="A45" s="124" t="s">
        <v>300</v>
      </c>
      <c r="B45" s="124"/>
      <c r="C45" s="124"/>
      <c r="D45" s="124"/>
      <c r="E45" s="124"/>
      <c r="F45" s="124"/>
      <c r="G45" s="124"/>
      <c r="H45" s="124"/>
      <c r="I45" s="124"/>
      <c r="J45" s="124"/>
    </row>
    <row r="46" spans="1:10" ht="15" x14ac:dyDescent="0.25">
      <c r="A46" s="8" t="s">
        <v>48</v>
      </c>
      <c r="B46" s="108" t="s">
        <v>239</v>
      </c>
      <c r="C46" s="108"/>
      <c r="D46" s="108"/>
      <c r="E46" s="108"/>
      <c r="F46" s="108"/>
      <c r="G46" s="8" t="s">
        <v>59</v>
      </c>
      <c r="H46" s="8" t="s">
        <v>238</v>
      </c>
      <c r="I46" s="8" t="s">
        <v>237</v>
      </c>
      <c r="J46" s="8" t="s">
        <v>236</v>
      </c>
    </row>
    <row r="47" spans="1:10" x14ac:dyDescent="0.25">
      <c r="A47" s="5">
        <v>1</v>
      </c>
      <c r="B47" s="96" t="s">
        <v>337</v>
      </c>
      <c r="C47" s="96"/>
      <c r="D47" s="96"/>
      <c r="E47" s="96"/>
      <c r="F47" s="96"/>
      <c r="G47" s="9" t="s">
        <v>63</v>
      </c>
      <c r="H47" s="65"/>
      <c r="I47" s="65"/>
      <c r="J47" s="66">
        <f>H47*I47</f>
        <v>0</v>
      </c>
    </row>
    <row r="48" spans="1:10" x14ac:dyDescent="0.25">
      <c r="A48" s="5">
        <v>2</v>
      </c>
      <c r="B48" s="96" t="s">
        <v>336</v>
      </c>
      <c r="C48" s="96"/>
      <c r="D48" s="96"/>
      <c r="E48" s="96"/>
      <c r="F48" s="96"/>
      <c r="G48" s="9" t="s">
        <v>63</v>
      </c>
      <c r="H48" s="65"/>
      <c r="I48" s="65"/>
      <c r="J48" s="66">
        <f>H48*I48</f>
        <v>0</v>
      </c>
    </row>
    <row r="49" spans="1:10" x14ac:dyDescent="0.25">
      <c r="A49" s="5">
        <v>3</v>
      </c>
      <c r="B49" s="96" t="s">
        <v>335</v>
      </c>
      <c r="C49" s="96"/>
      <c r="D49" s="96"/>
      <c r="E49" s="96"/>
      <c r="F49" s="96"/>
      <c r="G49" s="9" t="s">
        <v>63</v>
      </c>
      <c r="H49" s="65"/>
      <c r="I49" s="65"/>
      <c r="J49" s="66">
        <f>H49*I49</f>
        <v>0</v>
      </c>
    </row>
    <row r="50" spans="1:10" x14ac:dyDescent="0.25">
      <c r="A50" s="5">
        <v>4</v>
      </c>
      <c r="B50" s="96" t="s">
        <v>334</v>
      </c>
      <c r="C50" s="96"/>
      <c r="D50" s="96"/>
      <c r="E50" s="96"/>
      <c r="F50" s="96"/>
      <c r="G50" s="9" t="s">
        <v>63</v>
      </c>
      <c r="H50" s="65"/>
      <c r="I50" s="65"/>
      <c r="J50" s="66">
        <f>H50*I50</f>
        <v>0</v>
      </c>
    </row>
    <row r="51" spans="1:10" x14ac:dyDescent="0.25">
      <c r="A51" s="99">
        <v>5</v>
      </c>
      <c r="B51" s="98" t="s">
        <v>333</v>
      </c>
      <c r="C51" s="98"/>
      <c r="D51" s="98"/>
      <c r="E51" s="98"/>
      <c r="F51" s="98"/>
      <c r="G51" s="140" t="s">
        <v>63</v>
      </c>
      <c r="H51" s="147"/>
      <c r="I51" s="147"/>
      <c r="J51" s="137">
        <f>H51*I51</f>
        <v>0</v>
      </c>
    </row>
    <row r="52" spans="1:10" x14ac:dyDescent="0.25">
      <c r="A52" s="99"/>
      <c r="B52" s="98"/>
      <c r="C52" s="98"/>
      <c r="D52" s="98"/>
      <c r="E52" s="98"/>
      <c r="F52" s="98"/>
      <c r="G52" s="141"/>
      <c r="H52" s="148"/>
      <c r="I52" s="148"/>
      <c r="J52" s="139"/>
    </row>
    <row r="53" spans="1:10" x14ac:dyDescent="0.25">
      <c r="A53" s="99">
        <v>6</v>
      </c>
      <c r="B53" s="98" t="s">
        <v>332</v>
      </c>
      <c r="C53" s="98"/>
      <c r="D53" s="98"/>
      <c r="E53" s="98"/>
      <c r="F53" s="98"/>
      <c r="G53" s="140" t="s">
        <v>63</v>
      </c>
      <c r="H53" s="147"/>
      <c r="I53" s="147"/>
      <c r="J53" s="137">
        <f>H53*I53</f>
        <v>0</v>
      </c>
    </row>
    <row r="54" spans="1:10" x14ac:dyDescent="0.25">
      <c r="A54" s="99"/>
      <c r="B54" s="98"/>
      <c r="C54" s="98"/>
      <c r="D54" s="98"/>
      <c r="E54" s="98"/>
      <c r="F54" s="98"/>
      <c r="G54" s="141"/>
      <c r="H54" s="148"/>
      <c r="I54" s="148"/>
      <c r="J54" s="139"/>
    </row>
    <row r="55" spans="1:10" x14ac:dyDescent="0.25">
      <c r="A55" s="5">
        <v>7</v>
      </c>
      <c r="B55" s="96" t="s">
        <v>331</v>
      </c>
      <c r="C55" s="96"/>
      <c r="D55" s="96"/>
      <c r="E55" s="96"/>
      <c r="F55" s="96"/>
      <c r="G55" s="9" t="s">
        <v>63</v>
      </c>
      <c r="H55" s="65"/>
      <c r="I55" s="65"/>
      <c r="J55" s="66">
        <f>H55*I55</f>
        <v>0</v>
      </c>
    </row>
    <row r="56" spans="1:10" x14ac:dyDescent="0.25">
      <c r="A56" s="5">
        <v>8</v>
      </c>
      <c r="B56" s="96" t="s">
        <v>330</v>
      </c>
      <c r="C56" s="96"/>
      <c r="D56" s="96"/>
      <c r="E56" s="96"/>
      <c r="F56" s="96"/>
      <c r="G56" s="9" t="s">
        <v>63</v>
      </c>
      <c r="H56" s="65"/>
      <c r="I56" s="65"/>
      <c r="J56" s="66">
        <f>H56*I56</f>
        <v>0</v>
      </c>
    </row>
    <row r="57" spans="1:10" x14ac:dyDescent="0.25">
      <c r="A57" s="99">
        <v>9</v>
      </c>
      <c r="B57" s="98" t="s">
        <v>329</v>
      </c>
      <c r="C57" s="98"/>
      <c r="D57" s="98"/>
      <c r="E57" s="98"/>
      <c r="F57" s="98"/>
      <c r="G57" s="140" t="s">
        <v>63</v>
      </c>
      <c r="H57" s="147"/>
      <c r="I57" s="147"/>
      <c r="J57" s="137">
        <f>H57*I57</f>
        <v>0</v>
      </c>
    </row>
    <row r="58" spans="1:10" x14ac:dyDescent="0.25">
      <c r="A58" s="99"/>
      <c r="B58" s="98"/>
      <c r="C58" s="98"/>
      <c r="D58" s="98"/>
      <c r="E58" s="98"/>
      <c r="F58" s="98"/>
      <c r="G58" s="141"/>
      <c r="H58" s="148"/>
      <c r="I58" s="148"/>
      <c r="J58" s="139"/>
    </row>
    <row r="59" spans="1:10" x14ac:dyDescent="0.25">
      <c r="A59" s="99">
        <v>10</v>
      </c>
      <c r="B59" s="98" t="s">
        <v>328</v>
      </c>
      <c r="C59" s="98"/>
      <c r="D59" s="98"/>
      <c r="E59" s="98"/>
      <c r="F59" s="98"/>
      <c r="G59" s="140" t="s">
        <v>63</v>
      </c>
      <c r="H59" s="147"/>
      <c r="I59" s="147"/>
      <c r="J59" s="137">
        <f>H59*I59</f>
        <v>0</v>
      </c>
    </row>
    <row r="60" spans="1:10" x14ac:dyDescent="0.25">
      <c r="A60" s="99"/>
      <c r="B60" s="98"/>
      <c r="C60" s="98"/>
      <c r="D60" s="98"/>
      <c r="E60" s="98"/>
      <c r="F60" s="98"/>
      <c r="G60" s="141"/>
      <c r="H60" s="148"/>
      <c r="I60" s="148"/>
      <c r="J60" s="139"/>
    </row>
    <row r="61" spans="1:10" x14ac:dyDescent="0.25">
      <c r="A61" s="5">
        <v>11</v>
      </c>
      <c r="B61" s="96" t="s">
        <v>327</v>
      </c>
      <c r="C61" s="96"/>
      <c r="D61" s="96"/>
      <c r="E61" s="96"/>
      <c r="F61" s="96"/>
      <c r="G61" s="9" t="s">
        <v>63</v>
      </c>
      <c r="H61" s="65"/>
      <c r="I61" s="65"/>
      <c r="J61" s="66">
        <f t="shared" ref="J61:J73" si="3">H61*I61</f>
        <v>0</v>
      </c>
    </row>
    <row r="62" spans="1:10" x14ac:dyDescent="0.25">
      <c r="A62" s="5">
        <v>12</v>
      </c>
      <c r="B62" s="96" t="s">
        <v>326</v>
      </c>
      <c r="C62" s="96"/>
      <c r="D62" s="96"/>
      <c r="E62" s="96"/>
      <c r="F62" s="96"/>
      <c r="G62" s="9" t="s">
        <v>63</v>
      </c>
      <c r="H62" s="65"/>
      <c r="I62" s="65"/>
      <c r="J62" s="66">
        <f t="shared" si="3"/>
        <v>0</v>
      </c>
    </row>
    <row r="63" spans="1:10" x14ac:dyDescent="0.25">
      <c r="A63" s="5">
        <v>13</v>
      </c>
      <c r="B63" s="96" t="s">
        <v>325</v>
      </c>
      <c r="C63" s="96"/>
      <c r="D63" s="96"/>
      <c r="E63" s="96"/>
      <c r="F63" s="96"/>
      <c r="G63" s="9" t="s">
        <v>63</v>
      </c>
      <c r="H63" s="65"/>
      <c r="I63" s="65"/>
      <c r="J63" s="66">
        <f t="shared" si="3"/>
        <v>0</v>
      </c>
    </row>
    <row r="64" spans="1:10" x14ac:dyDescent="0.25">
      <c r="A64" s="5">
        <v>14</v>
      </c>
      <c r="B64" s="96" t="s">
        <v>324</v>
      </c>
      <c r="C64" s="96"/>
      <c r="D64" s="96"/>
      <c r="E64" s="96"/>
      <c r="F64" s="96"/>
      <c r="G64" s="9" t="s">
        <v>63</v>
      </c>
      <c r="H64" s="65"/>
      <c r="I64" s="65"/>
      <c r="J64" s="66">
        <f t="shared" si="3"/>
        <v>0</v>
      </c>
    </row>
    <row r="65" spans="1:10" x14ac:dyDescent="0.25">
      <c r="A65" s="5">
        <v>15</v>
      </c>
      <c r="B65" s="96" t="s">
        <v>323</v>
      </c>
      <c r="C65" s="96"/>
      <c r="D65" s="96"/>
      <c r="E65" s="96"/>
      <c r="F65" s="96"/>
      <c r="G65" s="9" t="s">
        <v>63</v>
      </c>
      <c r="H65" s="65"/>
      <c r="I65" s="65"/>
      <c r="J65" s="66">
        <f t="shared" si="3"/>
        <v>0</v>
      </c>
    </row>
    <row r="66" spans="1:10" x14ac:dyDescent="0.25">
      <c r="A66" s="5">
        <v>16</v>
      </c>
      <c r="B66" s="96" t="s">
        <v>322</v>
      </c>
      <c r="C66" s="96"/>
      <c r="D66" s="96"/>
      <c r="E66" s="96"/>
      <c r="F66" s="96"/>
      <c r="G66" s="9" t="s">
        <v>63</v>
      </c>
      <c r="H66" s="65"/>
      <c r="I66" s="65"/>
      <c r="J66" s="66">
        <f t="shared" si="3"/>
        <v>0</v>
      </c>
    </row>
    <row r="67" spans="1:10" x14ac:dyDescent="0.25">
      <c r="A67" s="5">
        <v>17</v>
      </c>
      <c r="B67" s="96" t="s">
        <v>321</v>
      </c>
      <c r="C67" s="96"/>
      <c r="D67" s="96"/>
      <c r="E67" s="96"/>
      <c r="F67" s="96"/>
      <c r="G67" s="9" t="s">
        <v>63</v>
      </c>
      <c r="H67" s="65"/>
      <c r="I67" s="65"/>
      <c r="J67" s="66">
        <f t="shared" si="3"/>
        <v>0</v>
      </c>
    </row>
    <row r="68" spans="1:10" ht="14.25" customHeight="1" x14ac:dyDescent="0.25">
      <c r="A68" s="5">
        <v>18</v>
      </c>
      <c r="B68" s="96" t="s">
        <v>320</v>
      </c>
      <c r="C68" s="96"/>
      <c r="D68" s="96"/>
      <c r="E68" s="96"/>
      <c r="F68" s="96"/>
      <c r="G68" s="9" t="s">
        <v>63</v>
      </c>
      <c r="H68" s="65"/>
      <c r="I68" s="65"/>
      <c r="J68" s="66">
        <f t="shared" si="3"/>
        <v>0</v>
      </c>
    </row>
    <row r="69" spans="1:10" x14ac:dyDescent="0.25">
      <c r="A69" s="5">
        <v>19</v>
      </c>
      <c r="B69" s="104" t="s">
        <v>319</v>
      </c>
      <c r="C69" s="105"/>
      <c r="D69" s="105"/>
      <c r="E69" s="105"/>
      <c r="F69" s="106"/>
      <c r="G69" s="9" t="s">
        <v>63</v>
      </c>
      <c r="H69" s="65"/>
      <c r="I69" s="65"/>
      <c r="J69" s="66">
        <f t="shared" si="3"/>
        <v>0</v>
      </c>
    </row>
    <row r="70" spans="1:10" ht="14.25" customHeight="1" x14ac:dyDescent="0.25">
      <c r="A70" s="5">
        <v>20</v>
      </c>
      <c r="B70" s="104" t="s">
        <v>318</v>
      </c>
      <c r="C70" s="105"/>
      <c r="D70" s="105"/>
      <c r="E70" s="105"/>
      <c r="F70" s="106"/>
      <c r="G70" s="9" t="s">
        <v>63</v>
      </c>
      <c r="H70" s="65"/>
      <c r="I70" s="65"/>
      <c r="J70" s="66">
        <f t="shared" si="3"/>
        <v>0</v>
      </c>
    </row>
    <row r="71" spans="1:10" x14ac:dyDescent="0.25">
      <c r="A71" s="5">
        <v>21</v>
      </c>
      <c r="B71" s="104" t="s">
        <v>317</v>
      </c>
      <c r="C71" s="105"/>
      <c r="D71" s="105"/>
      <c r="E71" s="105"/>
      <c r="F71" s="106"/>
      <c r="G71" s="9" t="s">
        <v>63</v>
      </c>
      <c r="H71" s="65"/>
      <c r="I71" s="65"/>
      <c r="J71" s="66">
        <f t="shared" si="3"/>
        <v>0</v>
      </c>
    </row>
    <row r="72" spans="1:10" x14ac:dyDescent="0.25">
      <c r="A72" s="5">
        <v>22</v>
      </c>
      <c r="B72" s="104" t="s">
        <v>316</v>
      </c>
      <c r="C72" s="105"/>
      <c r="D72" s="105"/>
      <c r="E72" s="105"/>
      <c r="F72" s="106"/>
      <c r="G72" s="9" t="s">
        <v>63</v>
      </c>
      <c r="H72" s="65"/>
      <c r="I72" s="65"/>
      <c r="J72" s="66">
        <f t="shared" si="3"/>
        <v>0</v>
      </c>
    </row>
    <row r="73" spans="1:10" x14ac:dyDescent="0.25">
      <c r="A73" s="5">
        <v>23</v>
      </c>
      <c r="B73" s="130" t="s">
        <v>250</v>
      </c>
      <c r="C73" s="131"/>
      <c r="D73" s="131"/>
      <c r="E73" s="131"/>
      <c r="F73" s="132"/>
      <c r="G73" s="9" t="s">
        <v>63</v>
      </c>
      <c r="H73" s="65"/>
      <c r="I73" s="65"/>
      <c r="J73" s="66">
        <f t="shared" si="3"/>
        <v>0</v>
      </c>
    </row>
    <row r="74" spans="1:10" ht="15" x14ac:dyDescent="0.25">
      <c r="A74" s="126" t="s">
        <v>292</v>
      </c>
      <c r="B74" s="126"/>
      <c r="C74" s="126"/>
      <c r="D74" s="126"/>
      <c r="E74" s="126"/>
      <c r="F74" s="126"/>
      <c r="G74" s="126"/>
      <c r="H74" s="126"/>
      <c r="I74" s="126"/>
      <c r="J74" s="67">
        <f>SUM(J47:J73)</f>
        <v>0</v>
      </c>
    </row>
    <row r="75" spans="1:10" ht="15" x14ac:dyDescent="0.25">
      <c r="A75" s="124" t="s">
        <v>248</v>
      </c>
      <c r="B75" s="124"/>
      <c r="C75" s="124"/>
      <c r="D75" s="124"/>
      <c r="E75" s="124"/>
      <c r="F75" s="124"/>
      <c r="G75" s="124"/>
      <c r="H75" s="124"/>
      <c r="I75" s="124"/>
      <c r="J75" s="124"/>
    </row>
    <row r="76" spans="1:10" ht="15" x14ac:dyDescent="0.25">
      <c r="A76" s="8" t="s">
        <v>48</v>
      </c>
      <c r="B76" s="108" t="s">
        <v>239</v>
      </c>
      <c r="C76" s="108"/>
      <c r="D76" s="108"/>
      <c r="E76" s="108"/>
      <c r="F76" s="108"/>
      <c r="G76" s="8" t="s">
        <v>59</v>
      </c>
      <c r="H76" s="8" t="s">
        <v>238</v>
      </c>
      <c r="I76" s="8" t="s">
        <v>237</v>
      </c>
      <c r="J76" s="8" t="s">
        <v>236</v>
      </c>
    </row>
    <row r="77" spans="1:10" x14ac:dyDescent="0.25">
      <c r="A77" s="149">
        <v>1</v>
      </c>
      <c r="B77" s="143" t="s">
        <v>315</v>
      </c>
      <c r="C77" s="144"/>
      <c r="D77" s="144"/>
      <c r="E77" s="144"/>
      <c r="F77" s="145"/>
      <c r="G77" s="151" t="s">
        <v>231</v>
      </c>
      <c r="H77" s="147"/>
      <c r="I77" s="147"/>
      <c r="J77" s="137">
        <f>H77*I77</f>
        <v>0</v>
      </c>
    </row>
    <row r="78" spans="1:10" x14ac:dyDescent="0.25">
      <c r="A78" s="150"/>
      <c r="B78" s="154"/>
      <c r="C78" s="155"/>
      <c r="D78" s="155"/>
      <c r="E78" s="155"/>
      <c r="F78" s="156"/>
      <c r="G78" s="152"/>
      <c r="H78" s="153"/>
      <c r="I78" s="153"/>
      <c r="J78" s="138"/>
    </row>
    <row r="79" spans="1:10" x14ac:dyDescent="0.25">
      <c r="A79" s="150"/>
      <c r="B79" s="154"/>
      <c r="C79" s="155"/>
      <c r="D79" s="155"/>
      <c r="E79" s="155"/>
      <c r="F79" s="156"/>
      <c r="G79" s="152"/>
      <c r="H79" s="153"/>
      <c r="I79" s="153"/>
      <c r="J79" s="138"/>
    </row>
    <row r="80" spans="1:10" x14ac:dyDescent="0.25">
      <c r="A80" s="149">
        <v>2</v>
      </c>
      <c r="B80" s="143" t="s">
        <v>314</v>
      </c>
      <c r="C80" s="144"/>
      <c r="D80" s="144"/>
      <c r="E80" s="144"/>
      <c r="F80" s="145"/>
      <c r="G80" s="151" t="s">
        <v>231</v>
      </c>
      <c r="H80" s="147"/>
      <c r="I80" s="147"/>
      <c r="J80" s="137">
        <f>H80*I80</f>
        <v>0</v>
      </c>
    </row>
    <row r="81" spans="1:15" x14ac:dyDescent="0.25">
      <c r="A81" s="160"/>
      <c r="B81" s="157"/>
      <c r="C81" s="158"/>
      <c r="D81" s="158"/>
      <c r="E81" s="158"/>
      <c r="F81" s="159"/>
      <c r="G81" s="161"/>
      <c r="H81" s="148"/>
      <c r="I81" s="148"/>
      <c r="J81" s="139"/>
    </row>
    <row r="82" spans="1:15" x14ac:dyDescent="0.25">
      <c r="A82" s="5">
        <v>3</v>
      </c>
      <c r="B82" s="96" t="s">
        <v>313</v>
      </c>
      <c r="C82" s="96"/>
      <c r="D82" s="96"/>
      <c r="E82" s="96"/>
      <c r="F82" s="96"/>
      <c r="G82" s="9" t="s">
        <v>231</v>
      </c>
      <c r="H82" s="65"/>
      <c r="I82" s="65"/>
      <c r="J82" s="66">
        <f>H82*I82</f>
        <v>0</v>
      </c>
    </row>
    <row r="83" spans="1:15" x14ac:dyDescent="0.25">
      <c r="A83" s="5">
        <v>4</v>
      </c>
      <c r="B83" s="96" t="s">
        <v>312</v>
      </c>
      <c r="C83" s="96"/>
      <c r="D83" s="96"/>
      <c r="E83" s="96"/>
      <c r="F83" s="96"/>
      <c r="G83" s="9" t="s">
        <v>63</v>
      </c>
      <c r="H83" s="65"/>
      <c r="I83" s="65"/>
      <c r="J83" s="66">
        <f>H83*I83</f>
        <v>0</v>
      </c>
    </row>
    <row r="84" spans="1:15" ht="15" x14ac:dyDescent="0.25">
      <c r="A84" s="126" t="s">
        <v>243</v>
      </c>
      <c r="B84" s="126"/>
      <c r="C84" s="126"/>
      <c r="D84" s="126"/>
      <c r="E84" s="126"/>
      <c r="F84" s="126"/>
      <c r="G84" s="126"/>
      <c r="H84" s="126"/>
      <c r="I84" s="126"/>
      <c r="J84" s="67">
        <f>SUM(J77:J83)</f>
        <v>0</v>
      </c>
    </row>
    <row r="85" spans="1:15" ht="15" x14ac:dyDescent="0.25">
      <c r="A85" s="124" t="s">
        <v>221</v>
      </c>
      <c r="B85" s="124"/>
      <c r="C85" s="124"/>
      <c r="D85" s="124"/>
      <c r="E85" s="124"/>
      <c r="F85" s="124"/>
      <c r="G85" s="124"/>
      <c r="H85" s="124"/>
      <c r="I85" s="124"/>
      <c r="J85" s="124"/>
    </row>
    <row r="86" spans="1:15" ht="15" x14ac:dyDescent="0.25">
      <c r="A86" s="8" t="s">
        <v>48</v>
      </c>
      <c r="B86" s="108" t="s">
        <v>239</v>
      </c>
      <c r="C86" s="108"/>
      <c r="D86" s="108"/>
      <c r="E86" s="108"/>
      <c r="F86" s="108"/>
      <c r="G86" s="8" t="s">
        <v>59</v>
      </c>
      <c r="H86" s="8" t="s">
        <v>238</v>
      </c>
      <c r="I86" s="8" t="s">
        <v>237</v>
      </c>
      <c r="J86" s="8" t="s">
        <v>236</v>
      </c>
    </row>
    <row r="87" spans="1:15" x14ac:dyDescent="0.25">
      <c r="A87" s="5">
        <v>1</v>
      </c>
      <c r="B87" s="96" t="s">
        <v>242</v>
      </c>
      <c r="C87" s="96"/>
      <c r="D87" s="96"/>
      <c r="E87" s="96"/>
      <c r="F87" s="96"/>
      <c r="G87" s="6" t="s">
        <v>213</v>
      </c>
      <c r="H87" s="15">
        <v>0.05</v>
      </c>
      <c r="I87" s="68">
        <f>J24</f>
        <v>0</v>
      </c>
      <c r="J87" s="68">
        <f>H87*I87</f>
        <v>0</v>
      </c>
    </row>
    <row r="88" spans="1:15" x14ac:dyDescent="0.25">
      <c r="A88" s="5">
        <v>2</v>
      </c>
      <c r="B88" s="96" t="s">
        <v>290</v>
      </c>
      <c r="C88" s="96"/>
      <c r="D88" s="96"/>
      <c r="E88" s="96"/>
      <c r="F88" s="96"/>
      <c r="G88" s="6" t="s">
        <v>213</v>
      </c>
      <c r="H88" s="15">
        <v>0.05</v>
      </c>
      <c r="I88" s="68">
        <f>J74</f>
        <v>0</v>
      </c>
      <c r="J88" s="68">
        <f>H88*I88</f>
        <v>0</v>
      </c>
    </row>
    <row r="89" spans="1:15" ht="15" x14ac:dyDescent="0.25">
      <c r="A89" s="126" t="s">
        <v>289</v>
      </c>
      <c r="B89" s="126"/>
      <c r="C89" s="126"/>
      <c r="D89" s="126"/>
      <c r="E89" s="126"/>
      <c r="F89" s="126"/>
      <c r="G89" s="126"/>
      <c r="H89" s="126"/>
      <c r="I89" s="126"/>
      <c r="J89" s="67">
        <f>SUM(J87:J88)</f>
        <v>0</v>
      </c>
    </row>
    <row r="90" spans="1:15" ht="15" x14ac:dyDescent="0.25">
      <c r="A90" s="124" t="s">
        <v>240</v>
      </c>
      <c r="B90" s="124"/>
      <c r="C90" s="124"/>
      <c r="D90" s="124"/>
      <c r="E90" s="124"/>
      <c r="F90" s="124"/>
      <c r="G90" s="124"/>
      <c r="H90" s="124"/>
      <c r="I90" s="124"/>
      <c r="J90" s="124"/>
    </row>
    <row r="91" spans="1:15" ht="15" x14ac:dyDescent="0.25">
      <c r="A91" s="8" t="s">
        <v>48</v>
      </c>
      <c r="B91" s="108" t="s">
        <v>239</v>
      </c>
      <c r="C91" s="108"/>
      <c r="D91" s="108"/>
      <c r="E91" s="108"/>
      <c r="F91" s="108"/>
      <c r="G91" s="8" t="s">
        <v>59</v>
      </c>
      <c r="H91" s="8" t="s">
        <v>238</v>
      </c>
      <c r="I91" s="8" t="s">
        <v>237</v>
      </c>
      <c r="J91" s="8" t="s">
        <v>236</v>
      </c>
      <c r="O91" s="70"/>
    </row>
    <row r="92" spans="1:15" x14ac:dyDescent="0.25">
      <c r="A92" s="99">
        <v>1</v>
      </c>
      <c r="B92" s="98" t="s">
        <v>235</v>
      </c>
      <c r="C92" s="98"/>
      <c r="D92" s="98"/>
      <c r="E92" s="98"/>
      <c r="F92" s="98"/>
      <c r="G92" s="98" t="s">
        <v>234</v>
      </c>
      <c r="H92" s="128">
        <v>0.15</v>
      </c>
      <c r="I92" s="127">
        <f>J24+J44+J74+J89</f>
        <v>0</v>
      </c>
      <c r="J92" s="127">
        <f>H92*I92</f>
        <v>0</v>
      </c>
    </row>
    <row r="93" spans="1:15" x14ac:dyDescent="0.25">
      <c r="A93" s="99"/>
      <c r="B93" s="98"/>
      <c r="C93" s="98"/>
      <c r="D93" s="98"/>
      <c r="E93" s="98"/>
      <c r="F93" s="98"/>
      <c r="G93" s="98"/>
      <c r="H93" s="128"/>
      <c r="I93" s="127"/>
      <c r="J93" s="127"/>
    </row>
    <row r="94" spans="1:15" x14ac:dyDescent="0.25">
      <c r="A94" s="5">
        <v>2</v>
      </c>
      <c r="B94" s="96" t="s">
        <v>233</v>
      </c>
      <c r="C94" s="96"/>
      <c r="D94" s="96"/>
      <c r="E94" s="96"/>
      <c r="F94" s="96"/>
      <c r="G94" s="9" t="s">
        <v>231</v>
      </c>
      <c r="H94" s="13">
        <v>7.0000000000000007E-2</v>
      </c>
      <c r="I94" s="66">
        <f>J24+J44+J74+J89</f>
        <v>0</v>
      </c>
      <c r="J94" s="66">
        <f>H94*I94</f>
        <v>0</v>
      </c>
    </row>
    <row r="95" spans="1:15" x14ac:dyDescent="0.25">
      <c r="A95" s="5">
        <v>3</v>
      </c>
      <c r="B95" s="96" t="s">
        <v>232</v>
      </c>
      <c r="C95" s="96"/>
      <c r="D95" s="96"/>
      <c r="E95" s="96"/>
      <c r="F95" s="96"/>
      <c r="G95" s="9" t="s">
        <v>231</v>
      </c>
      <c r="H95" s="13">
        <v>7.0000000000000007E-2</v>
      </c>
      <c r="I95" s="66">
        <f>J24+J44+J74+J89</f>
        <v>0</v>
      </c>
      <c r="J95" s="66">
        <f>H95*I95*4</f>
        <v>0</v>
      </c>
    </row>
    <row r="96" spans="1:15" ht="15" x14ac:dyDescent="0.25">
      <c r="A96" s="126" t="s">
        <v>230</v>
      </c>
      <c r="B96" s="126"/>
      <c r="C96" s="126"/>
      <c r="D96" s="126"/>
      <c r="E96" s="126"/>
      <c r="F96" s="126"/>
      <c r="G96" s="126"/>
      <c r="H96" s="126"/>
      <c r="I96" s="126"/>
      <c r="J96" s="67">
        <f>SUM(J92:J95)</f>
        <v>0</v>
      </c>
    </row>
    <row r="98" spans="1:10" ht="15" x14ac:dyDescent="0.25">
      <c r="A98" s="125" t="s">
        <v>288</v>
      </c>
      <c r="B98" s="125"/>
      <c r="C98" s="125"/>
      <c r="D98" s="125"/>
      <c r="E98" s="125"/>
      <c r="F98" s="125"/>
      <c r="G98" s="125"/>
      <c r="H98" s="125"/>
      <c r="I98" s="125"/>
      <c r="J98" s="69">
        <f>J24+J44+J74+J84+J89+J96</f>
        <v>0</v>
      </c>
    </row>
  </sheetData>
  <sheetProtection password="C08E" sheet="1" objects="1" scenarios="1"/>
  <mergeCells count="139">
    <mergeCell ref="B94:F94"/>
    <mergeCell ref="B95:F95"/>
    <mergeCell ref="A96:I96"/>
    <mergeCell ref="A77:A79"/>
    <mergeCell ref="G77:G79"/>
    <mergeCell ref="H77:H79"/>
    <mergeCell ref="I77:I79"/>
    <mergeCell ref="A90:J90"/>
    <mergeCell ref="G34:G35"/>
    <mergeCell ref="H34:H35"/>
    <mergeCell ref="I34:I35"/>
    <mergeCell ref="J34:J35"/>
    <mergeCell ref="A36:A37"/>
    <mergeCell ref="B36:F37"/>
    <mergeCell ref="B77:F79"/>
    <mergeCell ref="B80:F81"/>
    <mergeCell ref="A80:A81"/>
    <mergeCell ref="G80:G81"/>
    <mergeCell ref="H80:H81"/>
    <mergeCell ref="I80:I81"/>
    <mergeCell ref="G57:G58"/>
    <mergeCell ref="G53:G54"/>
    <mergeCell ref="A53:A54"/>
    <mergeCell ref="B72:F72"/>
    <mergeCell ref="A98:I98"/>
    <mergeCell ref="A25:J25"/>
    <mergeCell ref="B26:F26"/>
    <mergeCell ref="B27:F27"/>
    <mergeCell ref="B28:F28"/>
    <mergeCell ref="B29:F29"/>
    <mergeCell ref="B30:F30"/>
    <mergeCell ref="B32:F32"/>
    <mergeCell ref="A34:A35"/>
    <mergeCell ref="B34:F35"/>
    <mergeCell ref="J92:J93"/>
    <mergeCell ref="A85:J85"/>
    <mergeCell ref="B86:F86"/>
    <mergeCell ref="B87:F87"/>
    <mergeCell ref="B88:F88"/>
    <mergeCell ref="A89:I89"/>
    <mergeCell ref="B91:F91"/>
    <mergeCell ref="A92:A93"/>
    <mergeCell ref="B92:F93"/>
    <mergeCell ref="G92:G93"/>
    <mergeCell ref="H92:H93"/>
    <mergeCell ref="I92:I93"/>
    <mergeCell ref="B83:F83"/>
    <mergeCell ref="A84:I84"/>
    <mergeCell ref="B82:F82"/>
    <mergeCell ref="J57:J58"/>
    <mergeCell ref="J51:J52"/>
    <mergeCell ref="J53:J54"/>
    <mergeCell ref="I53:I54"/>
    <mergeCell ref="I51:I52"/>
    <mergeCell ref="H51:H52"/>
    <mergeCell ref="H53:H54"/>
    <mergeCell ref="H57:H58"/>
    <mergeCell ref="I57:I58"/>
    <mergeCell ref="A75:J75"/>
    <mergeCell ref="B76:F76"/>
    <mergeCell ref="J80:J81"/>
    <mergeCell ref="J77:J79"/>
    <mergeCell ref="H59:H60"/>
    <mergeCell ref="I59:I60"/>
    <mergeCell ref="J59:J60"/>
    <mergeCell ref="A59:A60"/>
    <mergeCell ref="G59:G60"/>
    <mergeCell ref="B70:F70"/>
    <mergeCell ref="B71:F71"/>
    <mergeCell ref="B64:F64"/>
    <mergeCell ref="B66:F66"/>
    <mergeCell ref="A57:A58"/>
    <mergeCell ref="J12:J14"/>
    <mergeCell ref="A51:A52"/>
    <mergeCell ref="G51:G52"/>
    <mergeCell ref="G36:G37"/>
    <mergeCell ref="H36:H37"/>
    <mergeCell ref="I36:I37"/>
    <mergeCell ref="J36:J37"/>
    <mergeCell ref="B38:F38"/>
    <mergeCell ref="J41:J42"/>
    <mergeCell ref="A41:A42"/>
    <mergeCell ref="B41:F42"/>
    <mergeCell ref="G41:G42"/>
    <mergeCell ref="B51:F52"/>
    <mergeCell ref="B31:F31"/>
    <mergeCell ref="B33:F33"/>
    <mergeCell ref="B39:F39"/>
    <mergeCell ref="B43:F43"/>
    <mergeCell ref="A44:I44"/>
    <mergeCell ref="A45:J45"/>
    <mergeCell ref="G12:G14"/>
    <mergeCell ref="B40:F40"/>
    <mergeCell ref="A24:I24"/>
    <mergeCell ref="A12:A14"/>
    <mergeCell ref="B15:F15"/>
    <mergeCell ref="B46:F46"/>
    <mergeCell ref="B22:F22"/>
    <mergeCell ref="H41:H42"/>
    <mergeCell ref="I41:I42"/>
    <mergeCell ref="B18:F18"/>
    <mergeCell ref="B19:F19"/>
    <mergeCell ref="B20:F20"/>
    <mergeCell ref="B21:F21"/>
    <mergeCell ref="B23:F23"/>
    <mergeCell ref="A74:I74"/>
    <mergeCell ref="B47:F47"/>
    <mergeCell ref="B48:F48"/>
    <mergeCell ref="B49:F49"/>
    <mergeCell ref="B50:F50"/>
    <mergeCell ref="B55:F55"/>
    <mergeCell ref="B67:F67"/>
    <mergeCell ref="B73:F73"/>
    <mergeCell ref="B11:F11"/>
    <mergeCell ref="B16:F16"/>
    <mergeCell ref="B17:F17"/>
    <mergeCell ref="B12:F14"/>
    <mergeCell ref="H12:H14"/>
    <mergeCell ref="I12:I14"/>
    <mergeCell ref="B68:F68"/>
    <mergeCell ref="B69:F69"/>
    <mergeCell ref="B53:F54"/>
    <mergeCell ref="B57:F58"/>
    <mergeCell ref="B59:F60"/>
    <mergeCell ref="B65:F65"/>
    <mergeCell ref="B56:F56"/>
    <mergeCell ref="B61:F61"/>
    <mergeCell ref="B62:F62"/>
    <mergeCell ref="B63:F63"/>
    <mergeCell ref="B6:F6"/>
    <mergeCell ref="B7:F7"/>
    <mergeCell ref="B8:F8"/>
    <mergeCell ref="B9:F9"/>
    <mergeCell ref="B10:F10"/>
    <mergeCell ref="A1:J1"/>
    <mergeCell ref="A2:J2"/>
    <mergeCell ref="B3:F3"/>
    <mergeCell ref="B4:F4"/>
    <mergeCell ref="B5:F5"/>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election sqref="A1:J1"/>
    </sheetView>
  </sheetViews>
  <sheetFormatPr defaultRowHeight="14.25" x14ac:dyDescent="0.25"/>
  <cols>
    <col min="1" max="1" width="9.140625" style="3"/>
    <col min="2" max="16384" width="9.140625" style="1"/>
  </cols>
  <sheetData>
    <row r="1" spans="1:10" ht="15.75" x14ac:dyDescent="0.25">
      <c r="A1" s="97" t="s">
        <v>388</v>
      </c>
      <c r="B1" s="97"/>
      <c r="C1" s="97"/>
      <c r="D1" s="97"/>
      <c r="E1" s="97"/>
      <c r="F1" s="97"/>
      <c r="G1" s="97"/>
      <c r="H1" s="97"/>
      <c r="I1" s="97"/>
      <c r="J1" s="97"/>
    </row>
    <row r="2" spans="1:10" ht="15" x14ac:dyDescent="0.25">
      <c r="A2" s="124" t="s">
        <v>387</v>
      </c>
      <c r="B2" s="124"/>
      <c r="C2" s="124"/>
      <c r="D2" s="124"/>
      <c r="E2" s="124"/>
      <c r="F2" s="124"/>
      <c r="G2" s="124"/>
      <c r="H2" s="124"/>
      <c r="I2" s="124"/>
      <c r="J2" s="124"/>
    </row>
    <row r="3" spans="1:10" ht="15" x14ac:dyDescent="0.25">
      <c r="A3" s="8" t="s">
        <v>48</v>
      </c>
      <c r="B3" s="108" t="s">
        <v>239</v>
      </c>
      <c r="C3" s="108"/>
      <c r="D3" s="108"/>
      <c r="E3" s="108"/>
      <c r="F3" s="108"/>
      <c r="G3" s="8" t="s">
        <v>59</v>
      </c>
      <c r="H3" s="8" t="s">
        <v>238</v>
      </c>
      <c r="I3" s="8" t="s">
        <v>237</v>
      </c>
      <c r="J3" s="8" t="s">
        <v>236</v>
      </c>
    </row>
    <row r="4" spans="1:10" x14ac:dyDescent="0.25">
      <c r="A4" s="5">
        <v>1</v>
      </c>
      <c r="B4" s="96" t="s">
        <v>386</v>
      </c>
      <c r="C4" s="96"/>
      <c r="D4" s="96"/>
      <c r="E4" s="96"/>
      <c r="F4" s="96"/>
      <c r="G4" s="9" t="s">
        <v>63</v>
      </c>
      <c r="H4" s="65"/>
      <c r="I4" s="65"/>
      <c r="J4" s="66">
        <f>H4*I4</f>
        <v>0</v>
      </c>
    </row>
    <row r="5" spans="1:10" x14ac:dyDescent="0.25">
      <c r="A5" s="5">
        <v>2</v>
      </c>
      <c r="B5" s="96" t="s">
        <v>385</v>
      </c>
      <c r="C5" s="96"/>
      <c r="D5" s="96"/>
      <c r="E5" s="96"/>
      <c r="F5" s="96"/>
      <c r="G5" s="9" t="s">
        <v>63</v>
      </c>
      <c r="H5" s="65"/>
      <c r="I5" s="65"/>
      <c r="J5" s="66">
        <f>H5*I5</f>
        <v>0</v>
      </c>
    </row>
    <row r="6" spans="1:10" x14ac:dyDescent="0.25">
      <c r="A6" s="5">
        <v>3</v>
      </c>
      <c r="B6" s="101" t="s">
        <v>250</v>
      </c>
      <c r="C6" s="101"/>
      <c r="D6" s="101"/>
      <c r="E6" s="101"/>
      <c r="F6" s="101"/>
      <c r="G6" s="9" t="s">
        <v>63</v>
      </c>
      <c r="H6" s="65"/>
      <c r="I6" s="65"/>
      <c r="J6" s="66">
        <f>H6*I6</f>
        <v>0</v>
      </c>
    </row>
    <row r="7" spans="1:10" ht="15" x14ac:dyDescent="0.25">
      <c r="A7" s="126" t="s">
        <v>384</v>
      </c>
      <c r="B7" s="126"/>
      <c r="C7" s="126"/>
      <c r="D7" s="126"/>
      <c r="E7" s="126"/>
      <c r="F7" s="126"/>
      <c r="G7" s="126"/>
      <c r="H7" s="126"/>
      <c r="I7" s="126"/>
      <c r="J7" s="67">
        <f>SUM(J4:J6)</f>
        <v>0</v>
      </c>
    </row>
    <row r="8" spans="1:10" ht="15" x14ac:dyDescent="0.25">
      <c r="A8" s="124" t="s">
        <v>383</v>
      </c>
      <c r="B8" s="124"/>
      <c r="C8" s="124"/>
      <c r="D8" s="124"/>
      <c r="E8" s="124"/>
      <c r="F8" s="124"/>
      <c r="G8" s="124"/>
      <c r="H8" s="124"/>
      <c r="I8" s="124"/>
      <c r="J8" s="124"/>
    </row>
    <row r="9" spans="1:10" ht="15" x14ac:dyDescent="0.25">
      <c r="A9" s="8" t="s">
        <v>48</v>
      </c>
      <c r="B9" s="108" t="s">
        <v>239</v>
      </c>
      <c r="C9" s="108"/>
      <c r="D9" s="108"/>
      <c r="E9" s="108"/>
      <c r="F9" s="108"/>
      <c r="G9" s="8" t="s">
        <v>59</v>
      </c>
      <c r="H9" s="8" t="s">
        <v>238</v>
      </c>
      <c r="I9" s="8" t="s">
        <v>237</v>
      </c>
      <c r="J9" s="8" t="s">
        <v>236</v>
      </c>
    </row>
    <row r="10" spans="1:10" x14ac:dyDescent="0.25">
      <c r="A10" s="5">
        <v>1</v>
      </c>
      <c r="B10" s="96" t="s">
        <v>382</v>
      </c>
      <c r="C10" s="96"/>
      <c r="D10" s="96"/>
      <c r="E10" s="96"/>
      <c r="F10" s="96"/>
      <c r="G10" s="9" t="s">
        <v>63</v>
      </c>
      <c r="H10" s="65"/>
      <c r="I10" s="65"/>
      <c r="J10" s="66">
        <f>H10*I10</f>
        <v>0</v>
      </c>
    </row>
    <row r="11" spans="1:10" x14ac:dyDescent="0.25">
      <c r="A11" s="5">
        <v>2</v>
      </c>
      <c r="B11" s="101" t="s">
        <v>250</v>
      </c>
      <c r="C11" s="101"/>
      <c r="D11" s="101"/>
      <c r="E11" s="101"/>
      <c r="F11" s="101"/>
      <c r="G11" s="9" t="s">
        <v>63</v>
      </c>
      <c r="H11" s="65"/>
      <c r="I11" s="65"/>
      <c r="J11" s="66">
        <f>H11*I11</f>
        <v>0</v>
      </c>
    </row>
    <row r="12" spans="1:10" ht="15" x14ac:dyDescent="0.25">
      <c r="A12" s="126" t="s">
        <v>381</v>
      </c>
      <c r="B12" s="126"/>
      <c r="C12" s="126"/>
      <c r="D12" s="126"/>
      <c r="E12" s="126"/>
      <c r="F12" s="126"/>
      <c r="G12" s="126"/>
      <c r="H12" s="126"/>
      <c r="I12" s="126"/>
      <c r="J12" s="67">
        <f>SUM(J10:J11)</f>
        <v>0</v>
      </c>
    </row>
    <row r="13" spans="1:10" ht="15" x14ac:dyDescent="0.25">
      <c r="A13" s="124" t="s">
        <v>380</v>
      </c>
      <c r="B13" s="124"/>
      <c r="C13" s="124"/>
      <c r="D13" s="124"/>
      <c r="E13" s="124"/>
      <c r="F13" s="124"/>
      <c r="G13" s="124"/>
      <c r="H13" s="124"/>
      <c r="I13" s="124"/>
      <c r="J13" s="124"/>
    </row>
    <row r="14" spans="1:10" ht="15" x14ac:dyDescent="0.25">
      <c r="A14" s="8" t="s">
        <v>48</v>
      </c>
      <c r="B14" s="108" t="s">
        <v>239</v>
      </c>
      <c r="C14" s="108"/>
      <c r="D14" s="108"/>
      <c r="E14" s="108"/>
      <c r="F14" s="108"/>
      <c r="G14" s="8" t="s">
        <v>59</v>
      </c>
      <c r="H14" s="8" t="s">
        <v>238</v>
      </c>
      <c r="I14" s="8" t="s">
        <v>237</v>
      </c>
      <c r="J14" s="8" t="s">
        <v>236</v>
      </c>
    </row>
    <row r="15" spans="1:10" x14ac:dyDescent="0.25">
      <c r="A15" s="99">
        <v>1</v>
      </c>
      <c r="B15" s="98" t="s">
        <v>379</v>
      </c>
      <c r="C15" s="98"/>
      <c r="D15" s="98"/>
      <c r="E15" s="98"/>
      <c r="F15" s="98"/>
      <c r="G15" s="142" t="s">
        <v>63</v>
      </c>
      <c r="H15" s="136"/>
      <c r="I15" s="136"/>
      <c r="J15" s="127">
        <f>H15*I15</f>
        <v>0</v>
      </c>
    </row>
    <row r="16" spans="1:10" x14ac:dyDescent="0.25">
      <c r="A16" s="99"/>
      <c r="B16" s="98"/>
      <c r="C16" s="98"/>
      <c r="D16" s="98"/>
      <c r="E16" s="98"/>
      <c r="F16" s="98"/>
      <c r="G16" s="142"/>
      <c r="H16" s="136"/>
      <c r="I16" s="136"/>
      <c r="J16" s="127"/>
    </row>
    <row r="17" spans="1:10" x14ac:dyDescent="0.25">
      <c r="A17" s="5">
        <v>2</v>
      </c>
      <c r="B17" s="96" t="s">
        <v>378</v>
      </c>
      <c r="C17" s="96"/>
      <c r="D17" s="96"/>
      <c r="E17" s="96"/>
      <c r="F17" s="96"/>
      <c r="G17" s="9" t="s">
        <v>63</v>
      </c>
      <c r="H17" s="65"/>
      <c r="I17" s="65"/>
      <c r="J17" s="66">
        <f>H17*I17</f>
        <v>0</v>
      </c>
    </row>
    <row r="18" spans="1:10" x14ac:dyDescent="0.25">
      <c r="A18" s="5">
        <v>3</v>
      </c>
      <c r="B18" s="96" t="s">
        <v>377</v>
      </c>
      <c r="C18" s="96"/>
      <c r="D18" s="96"/>
      <c r="E18" s="96"/>
      <c r="F18" s="96"/>
      <c r="G18" s="9" t="s">
        <v>63</v>
      </c>
      <c r="H18" s="65"/>
      <c r="I18" s="65"/>
      <c r="J18" s="66">
        <f>H18*I18</f>
        <v>0</v>
      </c>
    </row>
    <row r="19" spans="1:10" ht="14.25" customHeight="1" x14ac:dyDescent="0.25">
      <c r="A19" s="99">
        <v>4</v>
      </c>
      <c r="B19" s="98" t="s">
        <v>376</v>
      </c>
      <c r="C19" s="98"/>
      <c r="D19" s="98"/>
      <c r="E19" s="98"/>
      <c r="F19" s="98"/>
      <c r="G19" s="98"/>
      <c r="H19" s="98"/>
      <c r="I19" s="98"/>
      <c r="J19" s="98"/>
    </row>
    <row r="20" spans="1:10" x14ac:dyDescent="0.25">
      <c r="A20" s="99"/>
      <c r="B20" s="98"/>
      <c r="C20" s="98"/>
      <c r="D20" s="98"/>
      <c r="E20" s="98"/>
      <c r="F20" s="98"/>
      <c r="G20" s="98"/>
      <c r="H20" s="98"/>
      <c r="I20" s="98"/>
      <c r="J20" s="98"/>
    </row>
    <row r="21" spans="1:10" x14ac:dyDescent="0.25">
      <c r="A21" s="99"/>
      <c r="B21" s="98"/>
      <c r="C21" s="98"/>
      <c r="D21" s="98"/>
      <c r="E21" s="98"/>
      <c r="F21" s="98"/>
      <c r="G21" s="98"/>
      <c r="H21" s="98"/>
      <c r="I21" s="98"/>
      <c r="J21" s="98"/>
    </row>
    <row r="22" spans="1:10" x14ac:dyDescent="0.25">
      <c r="A22" s="5">
        <v>4.0999999999999996</v>
      </c>
      <c r="B22" s="96" t="s">
        <v>375</v>
      </c>
      <c r="C22" s="96"/>
      <c r="D22" s="96"/>
      <c r="E22" s="96"/>
      <c r="F22" s="96"/>
      <c r="G22" s="9" t="s">
        <v>63</v>
      </c>
      <c r="H22" s="65"/>
      <c r="I22" s="65"/>
      <c r="J22" s="66">
        <f>H22*I22</f>
        <v>0</v>
      </c>
    </row>
    <row r="23" spans="1:10" ht="14.25" customHeight="1" x14ac:dyDescent="0.25">
      <c r="A23" s="99">
        <v>4.2</v>
      </c>
      <c r="B23" s="98" t="s">
        <v>374</v>
      </c>
      <c r="C23" s="98"/>
      <c r="D23" s="98"/>
      <c r="E23" s="98"/>
      <c r="F23" s="98"/>
      <c r="G23" s="142" t="s">
        <v>63</v>
      </c>
      <c r="H23" s="136"/>
      <c r="I23" s="136"/>
      <c r="J23" s="162">
        <f>H23*I23</f>
        <v>0</v>
      </c>
    </row>
    <row r="24" spans="1:10" x14ac:dyDescent="0.25">
      <c r="A24" s="99"/>
      <c r="B24" s="98"/>
      <c r="C24" s="98"/>
      <c r="D24" s="98"/>
      <c r="E24" s="98"/>
      <c r="F24" s="98"/>
      <c r="G24" s="142"/>
      <c r="H24" s="136"/>
      <c r="I24" s="136"/>
      <c r="J24" s="162"/>
    </row>
    <row r="25" spans="1:10" x14ac:dyDescent="0.25">
      <c r="A25" s="99"/>
      <c r="B25" s="98"/>
      <c r="C25" s="98"/>
      <c r="D25" s="98"/>
      <c r="E25" s="98"/>
      <c r="F25" s="98"/>
      <c r="G25" s="142"/>
      <c r="H25" s="136"/>
      <c r="I25" s="136"/>
      <c r="J25" s="162"/>
    </row>
    <row r="26" spans="1:10" ht="14.25" customHeight="1" x14ac:dyDescent="0.25">
      <c r="A26" s="99">
        <v>4.3</v>
      </c>
      <c r="B26" s="98" t="s">
        <v>373</v>
      </c>
      <c r="C26" s="98"/>
      <c r="D26" s="98"/>
      <c r="E26" s="98"/>
      <c r="F26" s="98"/>
      <c r="G26" s="142" t="s">
        <v>63</v>
      </c>
      <c r="H26" s="136"/>
      <c r="I26" s="136"/>
      <c r="J26" s="162">
        <f>H26*I26</f>
        <v>0</v>
      </c>
    </row>
    <row r="27" spans="1:10" x14ac:dyDescent="0.25">
      <c r="A27" s="99"/>
      <c r="B27" s="98"/>
      <c r="C27" s="98"/>
      <c r="D27" s="98"/>
      <c r="E27" s="98"/>
      <c r="F27" s="98"/>
      <c r="G27" s="142"/>
      <c r="H27" s="136"/>
      <c r="I27" s="136"/>
      <c r="J27" s="162"/>
    </row>
    <row r="28" spans="1:10" x14ac:dyDescent="0.25">
      <c r="A28" s="99"/>
      <c r="B28" s="98"/>
      <c r="C28" s="98"/>
      <c r="D28" s="98"/>
      <c r="E28" s="98"/>
      <c r="F28" s="98"/>
      <c r="G28" s="142"/>
      <c r="H28" s="136"/>
      <c r="I28" s="136"/>
      <c r="J28" s="162"/>
    </row>
    <row r="29" spans="1:10" x14ac:dyDescent="0.25">
      <c r="A29" s="99">
        <v>5</v>
      </c>
      <c r="B29" s="98" t="s">
        <v>372</v>
      </c>
      <c r="C29" s="98"/>
      <c r="D29" s="98"/>
      <c r="E29" s="98"/>
      <c r="F29" s="98"/>
      <c r="G29" s="142" t="s">
        <v>63</v>
      </c>
      <c r="H29" s="136"/>
      <c r="I29" s="136"/>
      <c r="J29" s="162">
        <f>H29*I29</f>
        <v>0</v>
      </c>
    </row>
    <row r="30" spans="1:10" x14ac:dyDescent="0.25">
      <c r="A30" s="99"/>
      <c r="B30" s="98"/>
      <c r="C30" s="98"/>
      <c r="D30" s="98"/>
      <c r="E30" s="98"/>
      <c r="F30" s="98"/>
      <c r="G30" s="142"/>
      <c r="H30" s="136"/>
      <c r="I30" s="136"/>
      <c r="J30" s="162"/>
    </row>
    <row r="31" spans="1:10" x14ac:dyDescent="0.25">
      <c r="A31" s="99"/>
      <c r="B31" s="98"/>
      <c r="C31" s="98"/>
      <c r="D31" s="98"/>
      <c r="E31" s="98"/>
      <c r="F31" s="98"/>
      <c r="G31" s="142"/>
      <c r="H31" s="136"/>
      <c r="I31" s="136"/>
      <c r="J31" s="162"/>
    </row>
    <row r="32" spans="1:10" x14ac:dyDescent="0.25">
      <c r="A32" s="99"/>
      <c r="B32" s="98"/>
      <c r="C32" s="98"/>
      <c r="D32" s="98"/>
      <c r="E32" s="98"/>
      <c r="F32" s="98"/>
      <c r="G32" s="142"/>
      <c r="H32" s="136"/>
      <c r="I32" s="136"/>
      <c r="J32" s="162"/>
    </row>
    <row r="33" spans="1:10" x14ac:dyDescent="0.25">
      <c r="A33" s="99">
        <v>6</v>
      </c>
      <c r="B33" s="98" t="s">
        <v>371</v>
      </c>
      <c r="C33" s="98"/>
      <c r="D33" s="98"/>
      <c r="E33" s="98"/>
      <c r="F33" s="98"/>
      <c r="G33" s="142" t="s">
        <v>63</v>
      </c>
      <c r="H33" s="136"/>
      <c r="I33" s="136"/>
      <c r="J33" s="162">
        <f>H33*I33</f>
        <v>0</v>
      </c>
    </row>
    <row r="34" spans="1:10" x14ac:dyDescent="0.25">
      <c r="A34" s="99"/>
      <c r="B34" s="98"/>
      <c r="C34" s="98"/>
      <c r="D34" s="98"/>
      <c r="E34" s="98"/>
      <c r="F34" s="98"/>
      <c r="G34" s="142"/>
      <c r="H34" s="136"/>
      <c r="I34" s="136"/>
      <c r="J34" s="162"/>
    </row>
    <row r="35" spans="1:10" x14ac:dyDescent="0.25">
      <c r="A35" s="99"/>
      <c r="B35" s="98"/>
      <c r="C35" s="98"/>
      <c r="D35" s="98"/>
      <c r="E35" s="98"/>
      <c r="F35" s="98"/>
      <c r="G35" s="142"/>
      <c r="H35" s="136"/>
      <c r="I35" s="136"/>
      <c r="J35" s="162"/>
    </row>
    <row r="36" spans="1:10" x14ac:dyDescent="0.25">
      <c r="A36" s="99"/>
      <c r="B36" s="98"/>
      <c r="C36" s="98"/>
      <c r="D36" s="98"/>
      <c r="E36" s="98"/>
      <c r="F36" s="98"/>
      <c r="G36" s="142"/>
      <c r="H36" s="136"/>
      <c r="I36" s="136"/>
      <c r="J36" s="162"/>
    </row>
    <row r="37" spans="1:10" ht="15" x14ac:dyDescent="0.25">
      <c r="A37" s="126" t="s">
        <v>370</v>
      </c>
      <c r="B37" s="126"/>
      <c r="C37" s="126"/>
      <c r="D37" s="126"/>
      <c r="E37" s="126"/>
      <c r="F37" s="126"/>
      <c r="G37" s="126"/>
      <c r="H37" s="126"/>
      <c r="I37" s="126"/>
      <c r="J37" s="67">
        <f>SUM(J15:J18,J22:J36)</f>
        <v>0</v>
      </c>
    </row>
    <row r="38" spans="1:10" ht="15" x14ac:dyDescent="0.25">
      <c r="A38" s="124" t="s">
        <v>240</v>
      </c>
      <c r="B38" s="124"/>
      <c r="C38" s="124"/>
      <c r="D38" s="124"/>
      <c r="E38" s="124"/>
      <c r="F38" s="124"/>
      <c r="G38" s="124"/>
      <c r="H38" s="124"/>
      <c r="I38" s="124"/>
      <c r="J38" s="124"/>
    </row>
    <row r="39" spans="1:10" ht="15" x14ac:dyDescent="0.25">
      <c r="A39" s="8" t="s">
        <v>48</v>
      </c>
      <c r="B39" s="108" t="s">
        <v>239</v>
      </c>
      <c r="C39" s="108"/>
      <c r="D39" s="108"/>
      <c r="E39" s="108"/>
      <c r="F39" s="108"/>
      <c r="G39" s="8" t="s">
        <v>59</v>
      </c>
      <c r="H39" s="8" t="s">
        <v>238</v>
      </c>
      <c r="I39" s="8" t="s">
        <v>237</v>
      </c>
      <c r="J39" s="8" t="s">
        <v>236</v>
      </c>
    </row>
    <row r="40" spans="1:10" x14ac:dyDescent="0.25">
      <c r="A40" s="99">
        <v>1</v>
      </c>
      <c r="B40" s="98" t="s">
        <v>235</v>
      </c>
      <c r="C40" s="98"/>
      <c r="D40" s="98"/>
      <c r="E40" s="98"/>
      <c r="F40" s="98"/>
      <c r="G40" s="98" t="s">
        <v>234</v>
      </c>
      <c r="H40" s="128">
        <v>0.15</v>
      </c>
      <c r="I40" s="127">
        <f>J7+J12+J37</f>
        <v>0</v>
      </c>
      <c r="J40" s="127">
        <f>H40*I40</f>
        <v>0</v>
      </c>
    </row>
    <row r="41" spans="1:10" x14ac:dyDescent="0.25">
      <c r="A41" s="99"/>
      <c r="B41" s="98"/>
      <c r="C41" s="98"/>
      <c r="D41" s="98"/>
      <c r="E41" s="98"/>
      <c r="F41" s="98"/>
      <c r="G41" s="98"/>
      <c r="H41" s="128"/>
      <c r="I41" s="127"/>
      <c r="J41" s="127"/>
    </row>
    <row r="42" spans="1:10" x14ac:dyDescent="0.25">
      <c r="A42" s="5">
        <v>2</v>
      </c>
      <c r="B42" s="96" t="s">
        <v>233</v>
      </c>
      <c r="C42" s="96"/>
      <c r="D42" s="96"/>
      <c r="E42" s="96"/>
      <c r="F42" s="96"/>
      <c r="G42" s="9" t="s">
        <v>231</v>
      </c>
      <c r="H42" s="13">
        <v>7.0000000000000007E-2</v>
      </c>
      <c r="I42" s="66">
        <f>J7+J12+J37</f>
        <v>0</v>
      </c>
      <c r="J42" s="66">
        <f>H42*I42</f>
        <v>0</v>
      </c>
    </row>
    <row r="43" spans="1:10" x14ac:dyDescent="0.25">
      <c r="A43" s="5">
        <v>3</v>
      </c>
      <c r="B43" s="96" t="s">
        <v>232</v>
      </c>
      <c r="C43" s="96"/>
      <c r="D43" s="96"/>
      <c r="E43" s="96"/>
      <c r="F43" s="96"/>
      <c r="G43" s="9" t="s">
        <v>231</v>
      </c>
      <c r="H43" s="13">
        <v>7.0000000000000007E-2</v>
      </c>
      <c r="I43" s="66">
        <f>J7+J12+J37</f>
        <v>0</v>
      </c>
      <c r="J43" s="66">
        <f>H43*I43*4</f>
        <v>0</v>
      </c>
    </row>
    <row r="44" spans="1:10" ht="15" x14ac:dyDescent="0.25">
      <c r="A44" s="126" t="s">
        <v>230</v>
      </c>
      <c r="B44" s="126"/>
      <c r="C44" s="126"/>
      <c r="D44" s="126"/>
      <c r="E44" s="126"/>
      <c r="F44" s="126"/>
      <c r="G44" s="126"/>
      <c r="H44" s="126"/>
      <c r="I44" s="126"/>
      <c r="J44" s="67">
        <f>SUM(J40:J43)</f>
        <v>0</v>
      </c>
    </row>
    <row r="46" spans="1:10" ht="15" x14ac:dyDescent="0.25">
      <c r="A46" s="125" t="s">
        <v>369</v>
      </c>
      <c r="B46" s="125"/>
      <c r="C46" s="125"/>
      <c r="D46" s="125"/>
      <c r="E46" s="125"/>
      <c r="F46" s="125"/>
      <c r="G46" s="125"/>
      <c r="H46" s="125"/>
      <c r="I46" s="125"/>
      <c r="J46" s="69">
        <f>J7+J12+J37+J44</f>
        <v>0</v>
      </c>
    </row>
  </sheetData>
  <sheetProtection password="C08E" sheet="1" objects="1" scenarios="1"/>
  <mergeCells count="62">
    <mergeCell ref="B43:F43"/>
    <mergeCell ref="A44:I44"/>
    <mergeCell ref="A46:I46"/>
    <mergeCell ref="A37:I37"/>
    <mergeCell ref="G33:G36"/>
    <mergeCell ref="H33:H36"/>
    <mergeCell ref="I33:I36"/>
    <mergeCell ref="J33:J36"/>
    <mergeCell ref="I23:I25"/>
    <mergeCell ref="B42:F42"/>
    <mergeCell ref="B22:F22"/>
    <mergeCell ref="A38:J38"/>
    <mergeCell ref="B39:F39"/>
    <mergeCell ref="A40:A41"/>
    <mergeCell ref="B40:F41"/>
    <mergeCell ref="G40:G41"/>
    <mergeCell ref="H40:H41"/>
    <mergeCell ref="I40:I41"/>
    <mergeCell ref="J40:J41"/>
    <mergeCell ref="I29:I32"/>
    <mergeCell ref="G29:G32"/>
    <mergeCell ref="J23:J25"/>
    <mergeCell ref="G26:G28"/>
    <mergeCell ref="H26:H28"/>
    <mergeCell ref="I26:I28"/>
    <mergeCell ref="J26:J28"/>
    <mergeCell ref="H23:H25"/>
    <mergeCell ref="J29:J32"/>
    <mergeCell ref="H29:H32"/>
    <mergeCell ref="A29:A32"/>
    <mergeCell ref="A33:A36"/>
    <mergeCell ref="B23:F25"/>
    <mergeCell ref="B26:F28"/>
    <mergeCell ref="A23:A25"/>
    <mergeCell ref="A26:A28"/>
    <mergeCell ref="B29:F32"/>
    <mergeCell ref="B33:F36"/>
    <mergeCell ref="G23:G25"/>
    <mergeCell ref="B17:F17"/>
    <mergeCell ref="B18:F18"/>
    <mergeCell ref="B19:J21"/>
    <mergeCell ref="A19:A21"/>
    <mergeCell ref="J15:J16"/>
    <mergeCell ref="A12:I12"/>
    <mergeCell ref="A13:J13"/>
    <mergeCell ref="B14:F14"/>
    <mergeCell ref="A7:I7"/>
    <mergeCell ref="A8:J8"/>
    <mergeCell ref="B9:F9"/>
    <mergeCell ref="B10:F10"/>
    <mergeCell ref="B11:F11"/>
    <mergeCell ref="B15:F16"/>
    <mergeCell ref="A15:A16"/>
    <mergeCell ref="G15:G16"/>
    <mergeCell ref="H15:H16"/>
    <mergeCell ref="I15:I16"/>
    <mergeCell ref="B6:F6"/>
    <mergeCell ref="A1:J1"/>
    <mergeCell ref="A2:J2"/>
    <mergeCell ref="B3:F3"/>
    <mergeCell ref="B4:F4"/>
    <mergeCell ref="B5:F5"/>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25" zoomScaleNormal="100" zoomScaleSheetLayoutView="100" workbookViewId="0">
      <selection sqref="A1:J2"/>
    </sheetView>
  </sheetViews>
  <sheetFormatPr defaultRowHeight="14.25" x14ac:dyDescent="0.25"/>
  <cols>
    <col min="1" max="1" width="9.140625" style="3"/>
    <col min="2" max="8" width="9.140625" style="1"/>
    <col min="9" max="9" width="12.7109375" style="1" customWidth="1"/>
    <col min="10" max="10" width="14.5703125" style="1" customWidth="1"/>
    <col min="11" max="16384" width="9.140625" style="1"/>
  </cols>
  <sheetData>
    <row r="1" spans="1:10" ht="15.75" customHeight="1" x14ac:dyDescent="0.25">
      <c r="A1" s="163" t="s">
        <v>422</v>
      </c>
      <c r="B1" s="163"/>
      <c r="C1" s="163"/>
      <c r="D1" s="163"/>
      <c r="E1" s="163"/>
      <c r="F1" s="163"/>
      <c r="G1" s="163"/>
      <c r="H1" s="163"/>
      <c r="I1" s="163"/>
      <c r="J1" s="163"/>
    </row>
    <row r="2" spans="1:10" ht="15.75" customHeight="1" x14ac:dyDescent="0.25">
      <c r="A2" s="163"/>
      <c r="B2" s="163"/>
      <c r="C2" s="163"/>
      <c r="D2" s="163"/>
      <c r="E2" s="163"/>
      <c r="F2" s="163"/>
      <c r="G2" s="163"/>
      <c r="H2" s="163"/>
      <c r="I2" s="163"/>
      <c r="J2" s="163"/>
    </row>
    <row r="3" spans="1:10" ht="15" x14ac:dyDescent="0.25">
      <c r="A3" s="124" t="s">
        <v>181</v>
      </c>
      <c r="B3" s="124"/>
      <c r="C3" s="124"/>
      <c r="D3" s="124"/>
      <c r="E3" s="124"/>
      <c r="F3" s="124"/>
      <c r="G3" s="124"/>
      <c r="H3" s="124"/>
      <c r="I3" s="124"/>
      <c r="J3" s="124"/>
    </row>
    <row r="4" spans="1:10" ht="15" x14ac:dyDescent="0.25">
      <c r="A4" s="8" t="s">
        <v>48</v>
      </c>
      <c r="B4" s="108" t="s">
        <v>239</v>
      </c>
      <c r="C4" s="108"/>
      <c r="D4" s="108"/>
      <c r="E4" s="108"/>
      <c r="F4" s="108"/>
      <c r="G4" s="8" t="s">
        <v>59</v>
      </c>
      <c r="H4" s="8" t="s">
        <v>238</v>
      </c>
      <c r="I4" s="8" t="s">
        <v>237</v>
      </c>
      <c r="J4" s="8" t="s">
        <v>236</v>
      </c>
    </row>
    <row r="5" spans="1:10" x14ac:dyDescent="0.25">
      <c r="A5" s="5">
        <v>1</v>
      </c>
      <c r="B5" s="96" t="s">
        <v>421</v>
      </c>
      <c r="C5" s="96"/>
      <c r="D5" s="96"/>
      <c r="E5" s="96"/>
      <c r="F5" s="96"/>
      <c r="G5" s="9" t="s">
        <v>63</v>
      </c>
      <c r="H5" s="65"/>
      <c r="I5" s="65"/>
      <c r="J5" s="66">
        <f t="shared" ref="J5:J10" si="0">H5*I5</f>
        <v>0</v>
      </c>
    </row>
    <row r="6" spans="1:10" x14ac:dyDescent="0.25">
      <c r="A6" s="5">
        <v>2</v>
      </c>
      <c r="B6" s="96" t="s">
        <v>420</v>
      </c>
      <c r="C6" s="96"/>
      <c r="D6" s="96"/>
      <c r="E6" s="96"/>
      <c r="F6" s="96"/>
      <c r="G6" s="9" t="s">
        <v>63</v>
      </c>
      <c r="H6" s="65"/>
      <c r="I6" s="65"/>
      <c r="J6" s="66">
        <f t="shared" si="0"/>
        <v>0</v>
      </c>
    </row>
    <row r="7" spans="1:10" x14ac:dyDescent="0.25">
      <c r="A7" s="5">
        <v>3</v>
      </c>
      <c r="B7" s="104" t="s">
        <v>419</v>
      </c>
      <c r="C7" s="105"/>
      <c r="D7" s="105"/>
      <c r="E7" s="105"/>
      <c r="F7" s="106"/>
      <c r="G7" s="9" t="s">
        <v>63</v>
      </c>
      <c r="H7" s="65"/>
      <c r="I7" s="65"/>
      <c r="J7" s="66">
        <f t="shared" si="0"/>
        <v>0</v>
      </c>
    </row>
    <row r="8" spans="1:10" x14ac:dyDescent="0.25">
      <c r="A8" s="5">
        <v>4</v>
      </c>
      <c r="B8" s="96" t="s">
        <v>418</v>
      </c>
      <c r="C8" s="96"/>
      <c r="D8" s="96"/>
      <c r="E8" s="96"/>
      <c r="F8" s="96"/>
      <c r="G8" s="9" t="s">
        <v>63</v>
      </c>
      <c r="H8" s="65"/>
      <c r="I8" s="65"/>
      <c r="J8" s="66">
        <f t="shared" si="0"/>
        <v>0</v>
      </c>
    </row>
    <row r="9" spans="1:10" x14ac:dyDescent="0.25">
      <c r="A9" s="5">
        <v>5</v>
      </c>
      <c r="B9" s="96" t="s">
        <v>391</v>
      </c>
      <c r="C9" s="96"/>
      <c r="D9" s="96"/>
      <c r="E9" s="96"/>
      <c r="F9" s="96"/>
      <c r="G9" s="9" t="s">
        <v>234</v>
      </c>
      <c r="H9" s="13">
        <v>0.15</v>
      </c>
      <c r="I9" s="73">
        <f>SUM(J5:J8)</f>
        <v>0</v>
      </c>
      <c r="J9" s="66">
        <f t="shared" si="0"/>
        <v>0</v>
      </c>
    </row>
    <row r="10" spans="1:10" x14ac:dyDescent="0.25">
      <c r="A10" s="5">
        <v>6</v>
      </c>
      <c r="B10" s="96" t="s">
        <v>233</v>
      </c>
      <c r="C10" s="96"/>
      <c r="D10" s="96"/>
      <c r="E10" s="96"/>
      <c r="F10" s="96"/>
      <c r="G10" s="9" t="s">
        <v>231</v>
      </c>
      <c r="H10" s="13">
        <v>7.0000000000000007E-2</v>
      </c>
      <c r="I10" s="73">
        <f>SUM(J5:J8)</f>
        <v>0</v>
      </c>
      <c r="J10" s="66">
        <f t="shared" si="0"/>
        <v>0</v>
      </c>
    </row>
    <row r="11" spans="1:10" x14ac:dyDescent="0.25">
      <c r="A11" s="5">
        <v>7</v>
      </c>
      <c r="B11" s="96" t="s">
        <v>232</v>
      </c>
      <c r="C11" s="96"/>
      <c r="D11" s="96"/>
      <c r="E11" s="96"/>
      <c r="F11" s="96"/>
      <c r="G11" s="9" t="s">
        <v>231</v>
      </c>
      <c r="H11" s="13">
        <v>7.0000000000000007E-2</v>
      </c>
      <c r="I11" s="73">
        <f>SUM(J5:J8)</f>
        <v>0</v>
      </c>
      <c r="J11" s="66">
        <f>H11*I11*4</f>
        <v>0</v>
      </c>
    </row>
    <row r="12" spans="1:10" ht="15" x14ac:dyDescent="0.25">
      <c r="A12" s="126" t="s">
        <v>417</v>
      </c>
      <c r="B12" s="126"/>
      <c r="C12" s="126"/>
      <c r="D12" s="126"/>
      <c r="E12" s="126"/>
      <c r="F12" s="126"/>
      <c r="G12" s="126"/>
      <c r="H12" s="126"/>
      <c r="I12" s="126"/>
      <c r="J12" s="67">
        <f>SUM(J5:J11)</f>
        <v>0</v>
      </c>
    </row>
    <row r="13" spans="1:10" ht="15" x14ac:dyDescent="0.25">
      <c r="A13" s="164" t="s">
        <v>416</v>
      </c>
      <c r="B13" s="165"/>
      <c r="C13" s="165"/>
      <c r="D13" s="165"/>
      <c r="E13" s="165"/>
      <c r="F13" s="165"/>
      <c r="G13" s="165"/>
      <c r="H13" s="165"/>
      <c r="I13" s="165"/>
      <c r="J13" s="166"/>
    </row>
    <row r="14" spans="1:10" ht="15" x14ac:dyDescent="0.25">
      <c r="A14" s="8" t="s">
        <v>48</v>
      </c>
      <c r="B14" s="108" t="s">
        <v>239</v>
      </c>
      <c r="C14" s="108"/>
      <c r="D14" s="108"/>
      <c r="E14" s="108"/>
      <c r="F14" s="108"/>
      <c r="G14" s="8" t="s">
        <v>59</v>
      </c>
      <c r="H14" s="8" t="s">
        <v>238</v>
      </c>
      <c r="I14" s="8" t="s">
        <v>237</v>
      </c>
      <c r="J14" s="8" t="s">
        <v>236</v>
      </c>
    </row>
    <row r="15" spans="1:10" x14ac:dyDescent="0.25">
      <c r="A15" s="5">
        <v>1</v>
      </c>
      <c r="B15" s="96" t="s">
        <v>415</v>
      </c>
      <c r="C15" s="96"/>
      <c r="D15" s="96"/>
      <c r="E15" s="96"/>
      <c r="F15" s="96"/>
      <c r="G15" s="9" t="s">
        <v>63</v>
      </c>
      <c r="H15" s="65"/>
      <c r="I15" s="65"/>
      <c r="J15" s="66">
        <f>H15*I15</f>
        <v>0</v>
      </c>
    </row>
    <row r="16" spans="1:10" x14ac:dyDescent="0.25">
      <c r="A16" s="5">
        <v>2</v>
      </c>
      <c r="B16" s="96" t="s">
        <v>391</v>
      </c>
      <c r="C16" s="96"/>
      <c r="D16" s="96"/>
      <c r="E16" s="96"/>
      <c r="F16" s="96"/>
      <c r="G16" s="9" t="s">
        <v>234</v>
      </c>
      <c r="H16" s="13">
        <v>0.15</v>
      </c>
      <c r="I16" s="73">
        <f>J15</f>
        <v>0</v>
      </c>
      <c r="J16" s="66">
        <f>H16*I16</f>
        <v>0</v>
      </c>
    </row>
    <row r="17" spans="1:10" x14ac:dyDescent="0.25">
      <c r="A17" s="5">
        <v>3</v>
      </c>
      <c r="B17" s="96" t="s">
        <v>233</v>
      </c>
      <c r="C17" s="96"/>
      <c r="D17" s="96"/>
      <c r="E17" s="96"/>
      <c r="F17" s="96"/>
      <c r="G17" s="9" t="s">
        <v>231</v>
      </c>
      <c r="H17" s="13">
        <v>7.0000000000000007E-2</v>
      </c>
      <c r="I17" s="73">
        <f>J15</f>
        <v>0</v>
      </c>
      <c r="J17" s="66">
        <f>H17*I17</f>
        <v>0</v>
      </c>
    </row>
    <row r="18" spans="1:10" x14ac:dyDescent="0.25">
      <c r="A18" s="5">
        <v>4</v>
      </c>
      <c r="B18" s="96" t="s">
        <v>232</v>
      </c>
      <c r="C18" s="96"/>
      <c r="D18" s="96"/>
      <c r="E18" s="96"/>
      <c r="F18" s="96"/>
      <c r="G18" s="9" t="s">
        <v>231</v>
      </c>
      <c r="H18" s="13">
        <v>7.0000000000000007E-2</v>
      </c>
      <c r="I18" s="73">
        <f>J15</f>
        <v>0</v>
      </c>
      <c r="J18" s="66">
        <f>H18*I18*4</f>
        <v>0</v>
      </c>
    </row>
    <row r="19" spans="1:10" ht="15" x14ac:dyDescent="0.25">
      <c r="A19" s="126" t="s">
        <v>414</v>
      </c>
      <c r="B19" s="126"/>
      <c r="C19" s="126"/>
      <c r="D19" s="126"/>
      <c r="E19" s="126"/>
      <c r="F19" s="126"/>
      <c r="G19" s="126"/>
      <c r="H19" s="126"/>
      <c r="I19" s="126"/>
      <c r="J19" s="67">
        <f>SUM(J15:J18)</f>
        <v>0</v>
      </c>
    </row>
    <row r="20" spans="1:10" ht="15" x14ac:dyDescent="0.25">
      <c r="A20" s="124" t="s">
        <v>413</v>
      </c>
      <c r="B20" s="124"/>
      <c r="C20" s="124"/>
      <c r="D20" s="124"/>
      <c r="E20" s="124"/>
      <c r="F20" s="124"/>
      <c r="G20" s="124"/>
      <c r="H20" s="124"/>
      <c r="I20" s="124"/>
      <c r="J20" s="124"/>
    </row>
    <row r="21" spans="1:10" ht="15" x14ac:dyDescent="0.25">
      <c r="A21" s="8" t="s">
        <v>48</v>
      </c>
      <c r="B21" s="108" t="s">
        <v>239</v>
      </c>
      <c r="C21" s="108"/>
      <c r="D21" s="108"/>
      <c r="E21" s="108"/>
      <c r="F21" s="108"/>
      <c r="G21" s="8" t="s">
        <v>59</v>
      </c>
      <c r="H21" s="8" t="s">
        <v>238</v>
      </c>
      <c r="I21" s="8" t="s">
        <v>237</v>
      </c>
      <c r="J21" s="8" t="s">
        <v>236</v>
      </c>
    </row>
    <row r="22" spans="1:10" x14ac:dyDescent="0.25">
      <c r="A22" s="5">
        <v>1</v>
      </c>
      <c r="B22" s="96" t="s">
        <v>412</v>
      </c>
      <c r="C22" s="96"/>
      <c r="D22" s="96"/>
      <c r="E22" s="96"/>
      <c r="F22" s="96"/>
      <c r="G22" s="9" t="s">
        <v>63</v>
      </c>
      <c r="H22" s="65"/>
      <c r="I22" s="65"/>
      <c r="J22" s="66">
        <f t="shared" ref="J22:J27" si="1">H22*I22</f>
        <v>0</v>
      </c>
    </row>
    <row r="23" spans="1:10" x14ac:dyDescent="0.25">
      <c r="A23" s="5">
        <v>2</v>
      </c>
      <c r="B23" s="104" t="s">
        <v>411</v>
      </c>
      <c r="C23" s="105"/>
      <c r="D23" s="105"/>
      <c r="E23" s="105"/>
      <c r="F23" s="106"/>
      <c r="G23" s="9" t="s">
        <v>63</v>
      </c>
      <c r="H23" s="65"/>
      <c r="I23" s="65"/>
      <c r="J23" s="66">
        <f t="shared" si="1"/>
        <v>0</v>
      </c>
    </row>
    <row r="24" spans="1:10" x14ac:dyDescent="0.25">
      <c r="A24" s="5">
        <v>3</v>
      </c>
      <c r="B24" s="96" t="s">
        <v>410</v>
      </c>
      <c r="C24" s="96"/>
      <c r="D24" s="96"/>
      <c r="E24" s="96"/>
      <c r="F24" s="96"/>
      <c r="G24" s="9" t="s">
        <v>63</v>
      </c>
      <c r="H24" s="65"/>
      <c r="I24" s="65"/>
      <c r="J24" s="66">
        <f t="shared" si="1"/>
        <v>0</v>
      </c>
    </row>
    <row r="25" spans="1:10" x14ac:dyDescent="0.25">
      <c r="A25" s="5">
        <v>4</v>
      </c>
      <c r="B25" s="96" t="s">
        <v>392</v>
      </c>
      <c r="C25" s="96"/>
      <c r="D25" s="96"/>
      <c r="E25" s="96"/>
      <c r="F25" s="96"/>
      <c r="G25" s="9" t="s">
        <v>231</v>
      </c>
      <c r="H25" s="65"/>
      <c r="I25" s="65"/>
      <c r="J25" s="66">
        <f t="shared" si="1"/>
        <v>0</v>
      </c>
    </row>
    <row r="26" spans="1:10" x14ac:dyDescent="0.25">
      <c r="A26" s="5">
        <v>5</v>
      </c>
      <c r="B26" s="96" t="s">
        <v>391</v>
      </c>
      <c r="C26" s="96"/>
      <c r="D26" s="96"/>
      <c r="E26" s="96"/>
      <c r="F26" s="96"/>
      <c r="G26" s="9" t="s">
        <v>234</v>
      </c>
      <c r="H26" s="13">
        <v>0.15</v>
      </c>
      <c r="I26" s="73">
        <f>SUM(J22:J25)</f>
        <v>0</v>
      </c>
      <c r="J26" s="66">
        <f t="shared" si="1"/>
        <v>0</v>
      </c>
    </row>
    <row r="27" spans="1:10" x14ac:dyDescent="0.25">
      <c r="A27" s="5">
        <v>6</v>
      </c>
      <c r="B27" s="96" t="s">
        <v>233</v>
      </c>
      <c r="C27" s="96"/>
      <c r="D27" s="96"/>
      <c r="E27" s="96"/>
      <c r="F27" s="96"/>
      <c r="G27" s="9" t="s">
        <v>231</v>
      </c>
      <c r="H27" s="13">
        <v>7.0000000000000007E-2</v>
      </c>
      <c r="I27" s="73">
        <f>SUM(J22:J25)</f>
        <v>0</v>
      </c>
      <c r="J27" s="66">
        <f t="shared" si="1"/>
        <v>0</v>
      </c>
    </row>
    <row r="28" spans="1:10" x14ac:dyDescent="0.25">
      <c r="A28" s="5">
        <v>7</v>
      </c>
      <c r="B28" s="96" t="s">
        <v>232</v>
      </c>
      <c r="C28" s="96"/>
      <c r="D28" s="96"/>
      <c r="E28" s="96"/>
      <c r="F28" s="96"/>
      <c r="G28" s="9" t="s">
        <v>231</v>
      </c>
      <c r="H28" s="13">
        <v>7.0000000000000007E-2</v>
      </c>
      <c r="I28" s="73">
        <f>SUM(J22:J25)</f>
        <v>0</v>
      </c>
      <c r="J28" s="66">
        <f>H28*I28*4</f>
        <v>0</v>
      </c>
    </row>
    <row r="29" spans="1:10" ht="15" x14ac:dyDescent="0.25">
      <c r="A29" s="126" t="s">
        <v>409</v>
      </c>
      <c r="B29" s="126"/>
      <c r="C29" s="126"/>
      <c r="D29" s="126"/>
      <c r="E29" s="126"/>
      <c r="F29" s="126"/>
      <c r="G29" s="126"/>
      <c r="H29" s="126"/>
      <c r="I29" s="126"/>
      <c r="J29" s="67">
        <f>SUM(J22:J28)</f>
        <v>0</v>
      </c>
    </row>
    <row r="30" spans="1:10" ht="15" x14ac:dyDescent="0.25">
      <c r="A30" s="124" t="s">
        <v>214</v>
      </c>
      <c r="B30" s="124"/>
      <c r="C30" s="124"/>
      <c r="D30" s="124"/>
      <c r="E30" s="124"/>
      <c r="F30" s="124"/>
      <c r="G30" s="124"/>
      <c r="H30" s="124"/>
      <c r="I30" s="124"/>
      <c r="J30" s="124"/>
    </row>
    <row r="31" spans="1:10" ht="15" x14ac:dyDescent="0.25">
      <c r="A31" s="8" t="s">
        <v>48</v>
      </c>
      <c r="B31" s="108" t="s">
        <v>239</v>
      </c>
      <c r="C31" s="108"/>
      <c r="D31" s="108"/>
      <c r="E31" s="108"/>
      <c r="F31" s="108"/>
      <c r="G31" s="8" t="s">
        <v>59</v>
      </c>
      <c r="H31" s="8" t="s">
        <v>238</v>
      </c>
      <c r="I31" s="8" t="s">
        <v>237</v>
      </c>
      <c r="J31" s="8" t="s">
        <v>236</v>
      </c>
    </row>
    <row r="32" spans="1:10" x14ac:dyDescent="0.25">
      <c r="A32" s="5">
        <v>1</v>
      </c>
      <c r="B32" s="96" t="s">
        <v>408</v>
      </c>
      <c r="C32" s="96"/>
      <c r="D32" s="96"/>
      <c r="E32" s="96"/>
      <c r="F32" s="96"/>
      <c r="G32" s="9" t="s">
        <v>63</v>
      </c>
      <c r="H32" s="65"/>
      <c r="I32" s="65"/>
      <c r="J32" s="66">
        <f t="shared" ref="J32:J38" si="2">H32*I32</f>
        <v>0</v>
      </c>
    </row>
    <row r="33" spans="1:10" x14ac:dyDescent="0.25">
      <c r="A33" s="5">
        <v>2</v>
      </c>
      <c r="B33" s="96" t="s">
        <v>407</v>
      </c>
      <c r="C33" s="96"/>
      <c r="D33" s="96"/>
      <c r="E33" s="96"/>
      <c r="F33" s="96"/>
      <c r="G33" s="9" t="s">
        <v>63</v>
      </c>
      <c r="H33" s="65"/>
      <c r="I33" s="65"/>
      <c r="J33" s="66">
        <f t="shared" si="2"/>
        <v>0</v>
      </c>
    </row>
    <row r="34" spans="1:10" x14ac:dyDescent="0.25">
      <c r="A34" s="5">
        <v>3</v>
      </c>
      <c r="B34" s="96" t="s">
        <v>406</v>
      </c>
      <c r="C34" s="96"/>
      <c r="D34" s="96"/>
      <c r="E34" s="96"/>
      <c r="F34" s="96"/>
      <c r="G34" s="9" t="s">
        <v>63</v>
      </c>
      <c r="H34" s="65"/>
      <c r="I34" s="65"/>
      <c r="J34" s="66">
        <f t="shared" si="2"/>
        <v>0</v>
      </c>
    </row>
    <row r="35" spans="1:10" x14ac:dyDescent="0.25">
      <c r="A35" s="5">
        <v>4</v>
      </c>
      <c r="B35" s="96" t="s">
        <v>405</v>
      </c>
      <c r="C35" s="96"/>
      <c r="D35" s="96"/>
      <c r="E35" s="96"/>
      <c r="F35" s="96"/>
      <c r="G35" s="9" t="s">
        <v>63</v>
      </c>
      <c r="H35" s="65"/>
      <c r="I35" s="65"/>
      <c r="J35" s="66">
        <f t="shared" si="2"/>
        <v>0</v>
      </c>
    </row>
    <row r="36" spans="1:10" x14ac:dyDescent="0.25">
      <c r="A36" s="5">
        <v>5</v>
      </c>
      <c r="B36" s="96" t="s">
        <v>391</v>
      </c>
      <c r="C36" s="96"/>
      <c r="D36" s="96"/>
      <c r="E36" s="96"/>
      <c r="F36" s="96"/>
      <c r="G36" s="9" t="s">
        <v>234</v>
      </c>
      <c r="H36" s="13">
        <v>0.15</v>
      </c>
      <c r="I36" s="73">
        <f>SUM(J32:J35)</f>
        <v>0</v>
      </c>
      <c r="J36" s="66">
        <f t="shared" si="2"/>
        <v>0</v>
      </c>
    </row>
    <row r="37" spans="1:10" x14ac:dyDescent="0.25">
      <c r="A37" s="5">
        <v>6</v>
      </c>
      <c r="B37" s="96" t="s">
        <v>233</v>
      </c>
      <c r="C37" s="96"/>
      <c r="D37" s="96"/>
      <c r="E37" s="96"/>
      <c r="F37" s="96"/>
      <c r="G37" s="9" t="s">
        <v>231</v>
      </c>
      <c r="H37" s="13">
        <v>7.0000000000000007E-2</v>
      </c>
      <c r="I37" s="73">
        <f>SUM(J32:J35)</f>
        <v>0</v>
      </c>
      <c r="J37" s="66">
        <f t="shared" si="2"/>
        <v>0</v>
      </c>
    </row>
    <row r="38" spans="1:10" x14ac:dyDescent="0.25">
      <c r="A38" s="5">
        <v>7</v>
      </c>
      <c r="B38" s="96" t="s">
        <v>232</v>
      </c>
      <c r="C38" s="96"/>
      <c r="D38" s="96"/>
      <c r="E38" s="96"/>
      <c r="F38" s="96"/>
      <c r="G38" s="9" t="s">
        <v>231</v>
      </c>
      <c r="H38" s="13">
        <v>7.0000000000000007E-2</v>
      </c>
      <c r="I38" s="73">
        <f>SUM(J32:J35)</f>
        <v>0</v>
      </c>
      <c r="J38" s="66">
        <f t="shared" si="2"/>
        <v>0</v>
      </c>
    </row>
    <row r="39" spans="1:10" ht="15" x14ac:dyDescent="0.25">
      <c r="A39" s="126" t="s">
        <v>404</v>
      </c>
      <c r="B39" s="126"/>
      <c r="C39" s="126"/>
      <c r="D39" s="126"/>
      <c r="E39" s="126"/>
      <c r="F39" s="126"/>
      <c r="G39" s="126"/>
      <c r="H39" s="126"/>
      <c r="I39" s="126"/>
      <c r="J39" s="67">
        <f>SUM(J32:J38)</f>
        <v>0</v>
      </c>
    </row>
    <row r="40" spans="1:10" ht="15" x14ac:dyDescent="0.25">
      <c r="A40" s="124" t="s">
        <v>201</v>
      </c>
      <c r="B40" s="124"/>
      <c r="C40" s="124"/>
      <c r="D40" s="124"/>
      <c r="E40" s="124"/>
      <c r="F40" s="124"/>
      <c r="G40" s="124"/>
      <c r="H40" s="124"/>
      <c r="I40" s="124"/>
      <c r="J40" s="124"/>
    </row>
    <row r="41" spans="1:10" ht="15" x14ac:dyDescent="0.25">
      <c r="A41" s="8" t="s">
        <v>48</v>
      </c>
      <c r="B41" s="108" t="s">
        <v>239</v>
      </c>
      <c r="C41" s="108"/>
      <c r="D41" s="108"/>
      <c r="E41" s="108"/>
      <c r="F41" s="108"/>
      <c r="G41" s="8" t="s">
        <v>59</v>
      </c>
      <c r="H41" s="8" t="s">
        <v>238</v>
      </c>
      <c r="I41" s="8" t="s">
        <v>237</v>
      </c>
      <c r="J41" s="8" t="s">
        <v>236</v>
      </c>
    </row>
    <row r="42" spans="1:10" x14ac:dyDescent="0.25">
      <c r="A42" s="5">
        <v>1</v>
      </c>
      <c r="B42" s="96" t="s">
        <v>403</v>
      </c>
      <c r="C42" s="96"/>
      <c r="D42" s="96"/>
      <c r="E42" s="96"/>
      <c r="F42" s="96"/>
      <c r="G42" s="9" t="s">
        <v>63</v>
      </c>
      <c r="H42" s="65"/>
      <c r="I42" s="65"/>
      <c r="J42" s="66">
        <f t="shared" ref="J42:J56" si="3">H42*I42</f>
        <v>0</v>
      </c>
    </row>
    <row r="43" spans="1:10" x14ac:dyDescent="0.25">
      <c r="A43" s="5">
        <v>2</v>
      </c>
      <c r="B43" s="96" t="s">
        <v>402</v>
      </c>
      <c r="C43" s="96"/>
      <c r="D43" s="96"/>
      <c r="E43" s="96"/>
      <c r="F43" s="96"/>
      <c r="G43" s="9" t="s">
        <v>63</v>
      </c>
      <c r="H43" s="65"/>
      <c r="I43" s="65"/>
      <c r="J43" s="66">
        <f t="shared" si="3"/>
        <v>0</v>
      </c>
    </row>
    <row r="44" spans="1:10" x14ac:dyDescent="0.25">
      <c r="A44" s="5">
        <v>3</v>
      </c>
      <c r="B44" s="96" t="s">
        <v>401</v>
      </c>
      <c r="C44" s="96"/>
      <c r="D44" s="96"/>
      <c r="E44" s="96"/>
      <c r="F44" s="96"/>
      <c r="G44" s="9" t="s">
        <v>63</v>
      </c>
      <c r="H44" s="65"/>
      <c r="I44" s="65"/>
      <c r="J44" s="66">
        <f t="shared" si="3"/>
        <v>0</v>
      </c>
    </row>
    <row r="45" spans="1:10" x14ac:dyDescent="0.25">
      <c r="A45" s="5">
        <v>4</v>
      </c>
      <c r="B45" s="96" t="s">
        <v>400</v>
      </c>
      <c r="C45" s="96"/>
      <c r="D45" s="96"/>
      <c r="E45" s="96"/>
      <c r="F45" s="96"/>
      <c r="G45" s="9" t="s">
        <v>63</v>
      </c>
      <c r="H45" s="65"/>
      <c r="I45" s="65"/>
      <c r="J45" s="66">
        <f t="shared" si="3"/>
        <v>0</v>
      </c>
    </row>
    <row r="46" spans="1:10" x14ac:dyDescent="0.25">
      <c r="A46" s="5">
        <v>5</v>
      </c>
      <c r="B46" s="96" t="s">
        <v>399</v>
      </c>
      <c r="C46" s="96"/>
      <c r="D46" s="96"/>
      <c r="E46" s="96"/>
      <c r="F46" s="96"/>
      <c r="G46" s="9" t="s">
        <v>63</v>
      </c>
      <c r="H46" s="65"/>
      <c r="I46" s="65"/>
      <c r="J46" s="66">
        <f t="shared" si="3"/>
        <v>0</v>
      </c>
    </row>
    <row r="47" spans="1:10" x14ac:dyDescent="0.25">
      <c r="A47" s="5">
        <v>6</v>
      </c>
      <c r="B47" s="96" t="s">
        <v>398</v>
      </c>
      <c r="C47" s="96"/>
      <c r="D47" s="96"/>
      <c r="E47" s="96"/>
      <c r="F47" s="96"/>
      <c r="G47" s="9" t="s">
        <v>63</v>
      </c>
      <c r="H47" s="65"/>
      <c r="I47" s="65"/>
      <c r="J47" s="66">
        <f t="shared" si="3"/>
        <v>0</v>
      </c>
    </row>
    <row r="48" spans="1:10" x14ac:dyDescent="0.25">
      <c r="A48" s="5">
        <v>7</v>
      </c>
      <c r="B48" s="96" t="s">
        <v>397</v>
      </c>
      <c r="C48" s="96"/>
      <c r="D48" s="96"/>
      <c r="E48" s="96"/>
      <c r="F48" s="96"/>
      <c r="G48" s="9" t="s">
        <v>63</v>
      </c>
      <c r="H48" s="65"/>
      <c r="I48" s="65"/>
      <c r="J48" s="66">
        <f t="shared" si="3"/>
        <v>0</v>
      </c>
    </row>
    <row r="49" spans="1:10" x14ac:dyDescent="0.25">
      <c r="A49" s="5">
        <v>8</v>
      </c>
      <c r="B49" s="96" t="s">
        <v>396</v>
      </c>
      <c r="C49" s="96"/>
      <c r="D49" s="96"/>
      <c r="E49" s="96"/>
      <c r="F49" s="96"/>
      <c r="G49" s="9" t="s">
        <v>63</v>
      </c>
      <c r="H49" s="65"/>
      <c r="I49" s="65"/>
      <c r="J49" s="66">
        <f t="shared" si="3"/>
        <v>0</v>
      </c>
    </row>
    <row r="50" spans="1:10" x14ac:dyDescent="0.25">
      <c r="A50" s="5">
        <v>9</v>
      </c>
      <c r="B50" s="96" t="s">
        <v>395</v>
      </c>
      <c r="C50" s="96"/>
      <c r="D50" s="96"/>
      <c r="E50" s="96"/>
      <c r="F50" s="96"/>
      <c r="G50" s="9" t="s">
        <v>63</v>
      </c>
      <c r="H50" s="65"/>
      <c r="I50" s="65"/>
      <c r="J50" s="66">
        <f t="shared" si="3"/>
        <v>0</v>
      </c>
    </row>
    <row r="51" spans="1:10" x14ac:dyDescent="0.25">
      <c r="A51" s="5">
        <v>10</v>
      </c>
      <c r="B51" s="96" t="s">
        <v>394</v>
      </c>
      <c r="C51" s="96"/>
      <c r="D51" s="96"/>
      <c r="E51" s="96"/>
      <c r="F51" s="96"/>
      <c r="G51" s="9" t="s">
        <v>63</v>
      </c>
      <c r="H51" s="65"/>
      <c r="I51" s="65"/>
      <c r="J51" s="66">
        <f t="shared" si="3"/>
        <v>0</v>
      </c>
    </row>
    <row r="52" spans="1:10" x14ac:dyDescent="0.25">
      <c r="A52" s="5">
        <v>11</v>
      </c>
      <c r="B52" s="96" t="s">
        <v>393</v>
      </c>
      <c r="C52" s="96"/>
      <c r="D52" s="96"/>
      <c r="E52" s="96"/>
      <c r="F52" s="96"/>
      <c r="G52" s="9" t="s">
        <v>63</v>
      </c>
      <c r="H52" s="65"/>
      <c r="I52" s="65"/>
      <c r="J52" s="66">
        <f t="shared" si="3"/>
        <v>0</v>
      </c>
    </row>
    <row r="53" spans="1:10" x14ac:dyDescent="0.25">
      <c r="A53" s="5">
        <v>12</v>
      </c>
      <c r="B53" s="96" t="s">
        <v>392</v>
      </c>
      <c r="C53" s="96"/>
      <c r="D53" s="96"/>
      <c r="E53" s="96"/>
      <c r="F53" s="96"/>
      <c r="G53" s="9" t="s">
        <v>231</v>
      </c>
      <c r="H53" s="65"/>
      <c r="I53" s="65"/>
      <c r="J53" s="66">
        <f t="shared" si="3"/>
        <v>0</v>
      </c>
    </row>
    <row r="54" spans="1:10" x14ac:dyDescent="0.25">
      <c r="A54" s="5">
        <v>13</v>
      </c>
      <c r="B54" s="96" t="s">
        <v>391</v>
      </c>
      <c r="C54" s="96"/>
      <c r="D54" s="96"/>
      <c r="E54" s="96"/>
      <c r="F54" s="96"/>
      <c r="G54" s="9" t="s">
        <v>234</v>
      </c>
      <c r="H54" s="13">
        <v>0.15</v>
      </c>
      <c r="I54" s="73">
        <f>SUM(J42:J53)</f>
        <v>0</v>
      </c>
      <c r="J54" s="66">
        <f t="shared" si="3"/>
        <v>0</v>
      </c>
    </row>
    <row r="55" spans="1:10" x14ac:dyDescent="0.25">
      <c r="A55" s="5">
        <v>14</v>
      </c>
      <c r="B55" s="96" t="s">
        <v>233</v>
      </c>
      <c r="C55" s="96"/>
      <c r="D55" s="96"/>
      <c r="E55" s="96"/>
      <c r="F55" s="96"/>
      <c r="G55" s="9" t="s">
        <v>231</v>
      </c>
      <c r="H55" s="13">
        <v>7.0000000000000007E-2</v>
      </c>
      <c r="I55" s="73">
        <f>SUM(J42:J53)</f>
        <v>0</v>
      </c>
      <c r="J55" s="66">
        <f t="shared" si="3"/>
        <v>0</v>
      </c>
    </row>
    <row r="56" spans="1:10" x14ac:dyDescent="0.25">
      <c r="A56" s="5">
        <v>15</v>
      </c>
      <c r="B56" s="96" t="s">
        <v>232</v>
      </c>
      <c r="C56" s="96"/>
      <c r="D56" s="96"/>
      <c r="E56" s="96"/>
      <c r="F56" s="96"/>
      <c r="G56" s="9" t="s">
        <v>231</v>
      </c>
      <c r="H56" s="13">
        <v>7.0000000000000007E-2</v>
      </c>
      <c r="I56" s="47">
        <f>SUM(J42:J53)</f>
        <v>0</v>
      </c>
      <c r="J56" s="66">
        <f t="shared" si="3"/>
        <v>0</v>
      </c>
    </row>
    <row r="57" spans="1:10" ht="15" x14ac:dyDescent="0.25">
      <c r="A57" s="167" t="s">
        <v>390</v>
      </c>
      <c r="B57" s="167"/>
      <c r="C57" s="167"/>
      <c r="D57" s="167"/>
      <c r="E57" s="167"/>
      <c r="F57" s="167"/>
      <c r="G57" s="167"/>
      <c r="H57" s="167"/>
      <c r="I57" s="167"/>
      <c r="J57" s="67">
        <f>SUM(J42:J56)</f>
        <v>0</v>
      </c>
    </row>
    <row r="59" spans="1:10" ht="15" x14ac:dyDescent="0.25">
      <c r="A59" s="125" t="s">
        <v>389</v>
      </c>
      <c r="B59" s="125"/>
      <c r="C59" s="125"/>
      <c r="D59" s="125"/>
      <c r="E59" s="125"/>
      <c r="F59" s="125"/>
      <c r="G59" s="125"/>
      <c r="H59" s="125"/>
      <c r="I59" s="125"/>
      <c r="J59" s="69">
        <f>J12+J19+J29+J39+J57</f>
        <v>0</v>
      </c>
    </row>
  </sheetData>
  <sheetProtection password="C08E" sheet="1" objects="1" scenarios="1"/>
  <mergeCells count="57">
    <mergeCell ref="B37:F37"/>
    <mergeCell ref="B35:F35"/>
    <mergeCell ref="B26:F26"/>
    <mergeCell ref="B27:F27"/>
    <mergeCell ref="B28:F28"/>
    <mergeCell ref="A29:I29"/>
    <mergeCell ref="B32:F32"/>
    <mergeCell ref="B33:F33"/>
    <mergeCell ref="B34:F34"/>
    <mergeCell ref="B31:F31"/>
    <mergeCell ref="B36:F36"/>
    <mergeCell ref="A30:J30"/>
    <mergeCell ref="B43:F43"/>
    <mergeCell ref="B44:F44"/>
    <mergeCell ref="B45:F45"/>
    <mergeCell ref="B49:F49"/>
    <mergeCell ref="B48:F48"/>
    <mergeCell ref="A40:J40"/>
    <mergeCell ref="B41:F41"/>
    <mergeCell ref="B38:F38"/>
    <mergeCell ref="A39:I39"/>
    <mergeCell ref="B42:F42"/>
    <mergeCell ref="A59:I59"/>
    <mergeCell ref="B56:F56"/>
    <mergeCell ref="A57:I57"/>
    <mergeCell ref="B46:F46"/>
    <mergeCell ref="B47:F47"/>
    <mergeCell ref="B54:F54"/>
    <mergeCell ref="B55:F55"/>
    <mergeCell ref="B50:F50"/>
    <mergeCell ref="B51:F51"/>
    <mergeCell ref="B53:F53"/>
    <mergeCell ref="B52:F52"/>
    <mergeCell ref="A1:J2"/>
    <mergeCell ref="A13:J13"/>
    <mergeCell ref="B14:F14"/>
    <mergeCell ref="B15:F15"/>
    <mergeCell ref="B16:F16"/>
    <mergeCell ref="B9:F9"/>
    <mergeCell ref="B10:F10"/>
    <mergeCell ref="B11:F11"/>
    <mergeCell ref="A12:I12"/>
    <mergeCell ref="A3:J3"/>
    <mergeCell ref="B4:F4"/>
    <mergeCell ref="B7:F7"/>
    <mergeCell ref="A19:I19"/>
    <mergeCell ref="B5:F5"/>
    <mergeCell ref="B6:F6"/>
    <mergeCell ref="B8:F8"/>
    <mergeCell ref="B17:F17"/>
    <mergeCell ref="B18:F18"/>
    <mergeCell ref="B22:F22"/>
    <mergeCell ref="B24:F24"/>
    <mergeCell ref="B25:F25"/>
    <mergeCell ref="B23:F23"/>
    <mergeCell ref="A20:J20"/>
    <mergeCell ref="B21:F21"/>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H4" sqref="H4"/>
    </sheetView>
  </sheetViews>
  <sheetFormatPr defaultRowHeight="14.25" x14ac:dyDescent="0.25"/>
  <cols>
    <col min="1" max="1" width="9.140625" style="3"/>
    <col min="2" max="16384" width="9.140625" style="1"/>
  </cols>
  <sheetData>
    <row r="1" spans="1:10" ht="15.75" x14ac:dyDescent="0.25">
      <c r="A1" s="97" t="s">
        <v>443</v>
      </c>
      <c r="B1" s="97"/>
      <c r="C1" s="97"/>
      <c r="D1" s="97"/>
      <c r="E1" s="97"/>
      <c r="F1" s="97"/>
      <c r="G1" s="97"/>
      <c r="H1" s="97"/>
      <c r="I1" s="97"/>
      <c r="J1" s="97"/>
    </row>
    <row r="2" spans="1:10" ht="15" customHeight="1" x14ac:dyDescent="0.25">
      <c r="A2" s="108" t="s">
        <v>48</v>
      </c>
      <c r="B2" s="118" t="s">
        <v>444</v>
      </c>
      <c r="C2" s="118"/>
      <c r="D2" s="108" t="s">
        <v>443</v>
      </c>
      <c r="E2" s="108"/>
      <c r="F2" s="108"/>
      <c r="G2" s="108"/>
      <c r="H2" s="118" t="s">
        <v>442</v>
      </c>
      <c r="I2" s="118" t="s">
        <v>441</v>
      </c>
      <c r="J2" s="118" t="s">
        <v>440</v>
      </c>
    </row>
    <row r="3" spans="1:10" x14ac:dyDescent="0.25">
      <c r="A3" s="108"/>
      <c r="B3" s="118"/>
      <c r="C3" s="118"/>
      <c r="D3" s="108"/>
      <c r="E3" s="108"/>
      <c r="F3" s="108"/>
      <c r="G3" s="108"/>
      <c r="H3" s="118"/>
      <c r="I3" s="118"/>
      <c r="J3" s="118"/>
    </row>
    <row r="4" spans="1:10" x14ac:dyDescent="0.25">
      <c r="A4" s="5">
        <v>1</v>
      </c>
      <c r="B4" s="98" t="s">
        <v>182</v>
      </c>
      <c r="C4" s="98"/>
      <c r="D4" s="96" t="s">
        <v>439</v>
      </c>
      <c r="E4" s="96"/>
      <c r="F4" s="96"/>
      <c r="G4" s="96"/>
      <c r="H4" s="46"/>
      <c r="I4" s="46"/>
      <c r="J4" s="41"/>
    </row>
    <row r="5" spans="1:10" x14ac:dyDescent="0.25">
      <c r="A5" s="99">
        <v>2</v>
      </c>
      <c r="B5" s="98"/>
      <c r="C5" s="98"/>
      <c r="D5" s="98" t="s">
        <v>438</v>
      </c>
      <c r="E5" s="98"/>
      <c r="F5" s="98"/>
      <c r="G5" s="98"/>
      <c r="H5" s="169"/>
      <c r="I5" s="169"/>
      <c r="J5" s="168"/>
    </row>
    <row r="6" spans="1:10" x14ac:dyDescent="0.25">
      <c r="A6" s="99"/>
      <c r="B6" s="98"/>
      <c r="C6" s="98"/>
      <c r="D6" s="98"/>
      <c r="E6" s="98"/>
      <c r="F6" s="98"/>
      <c r="G6" s="98"/>
      <c r="H6" s="169"/>
      <c r="I6" s="169"/>
      <c r="J6" s="168"/>
    </row>
    <row r="7" spans="1:10" x14ac:dyDescent="0.25">
      <c r="A7" s="99">
        <v>3</v>
      </c>
      <c r="B7" s="98"/>
      <c r="C7" s="98"/>
      <c r="D7" s="98" t="s">
        <v>437</v>
      </c>
      <c r="E7" s="98"/>
      <c r="F7" s="98"/>
      <c r="G7" s="98"/>
      <c r="H7" s="169"/>
      <c r="I7" s="169"/>
      <c r="J7" s="168"/>
    </row>
    <row r="8" spans="1:10" x14ac:dyDescent="0.25">
      <c r="A8" s="99"/>
      <c r="B8" s="98"/>
      <c r="C8" s="98"/>
      <c r="D8" s="98"/>
      <c r="E8" s="98"/>
      <c r="F8" s="98"/>
      <c r="G8" s="98"/>
      <c r="H8" s="169"/>
      <c r="I8" s="169"/>
      <c r="J8" s="168"/>
    </row>
    <row r="9" spans="1:10" x14ac:dyDescent="0.25">
      <c r="A9" s="99">
        <v>4</v>
      </c>
      <c r="B9" s="98" t="s">
        <v>436</v>
      </c>
      <c r="C9" s="98"/>
      <c r="D9" s="98" t="s">
        <v>435</v>
      </c>
      <c r="E9" s="98"/>
      <c r="F9" s="98"/>
      <c r="G9" s="98"/>
      <c r="H9" s="169"/>
      <c r="I9" s="169"/>
      <c r="J9" s="168"/>
    </row>
    <row r="10" spans="1:10" x14ac:dyDescent="0.25">
      <c r="A10" s="99"/>
      <c r="B10" s="98"/>
      <c r="C10" s="98"/>
      <c r="D10" s="98"/>
      <c r="E10" s="98"/>
      <c r="F10" s="98"/>
      <c r="G10" s="98"/>
      <c r="H10" s="169"/>
      <c r="I10" s="169"/>
      <c r="J10" s="168"/>
    </row>
    <row r="11" spans="1:10" x14ac:dyDescent="0.25">
      <c r="A11" s="99">
        <v>5</v>
      </c>
      <c r="B11" s="98"/>
      <c r="C11" s="98"/>
      <c r="D11" s="98" t="s">
        <v>434</v>
      </c>
      <c r="E11" s="98"/>
      <c r="F11" s="98"/>
      <c r="G11" s="98"/>
      <c r="H11" s="169"/>
      <c r="I11" s="169"/>
      <c r="J11" s="168"/>
    </row>
    <row r="12" spans="1:10" x14ac:dyDescent="0.25">
      <c r="A12" s="99"/>
      <c r="B12" s="98"/>
      <c r="C12" s="98"/>
      <c r="D12" s="98"/>
      <c r="E12" s="98"/>
      <c r="F12" s="98"/>
      <c r="G12" s="98"/>
      <c r="H12" s="169"/>
      <c r="I12" s="169"/>
      <c r="J12" s="168"/>
    </row>
    <row r="13" spans="1:10" x14ac:dyDescent="0.25">
      <c r="A13" s="5">
        <v>6</v>
      </c>
      <c r="B13" s="98"/>
      <c r="C13" s="98"/>
      <c r="D13" s="96" t="s">
        <v>433</v>
      </c>
      <c r="E13" s="96"/>
      <c r="F13" s="96"/>
      <c r="G13" s="96"/>
      <c r="H13" s="44"/>
      <c r="I13" s="41"/>
      <c r="J13" s="41"/>
    </row>
    <row r="14" spans="1:10" x14ac:dyDescent="0.25">
      <c r="A14" s="5">
        <v>7</v>
      </c>
      <c r="B14" s="98" t="s">
        <v>432</v>
      </c>
      <c r="C14" s="98"/>
      <c r="D14" s="96" t="s">
        <v>431</v>
      </c>
      <c r="E14" s="96"/>
      <c r="F14" s="96"/>
      <c r="G14" s="96"/>
      <c r="H14" s="41"/>
      <c r="I14" s="41"/>
      <c r="J14" s="41"/>
    </row>
    <row r="15" spans="1:10" x14ac:dyDescent="0.25">
      <c r="A15" s="5">
        <v>8</v>
      </c>
      <c r="B15" s="98"/>
      <c r="C15" s="98"/>
      <c r="D15" s="96" t="s">
        <v>430</v>
      </c>
      <c r="E15" s="96"/>
      <c r="F15" s="96"/>
      <c r="G15" s="96"/>
      <c r="H15" s="41"/>
      <c r="I15" s="41"/>
      <c r="J15" s="41"/>
    </row>
    <row r="16" spans="1:10" x14ac:dyDescent="0.25">
      <c r="A16" s="99">
        <v>9</v>
      </c>
      <c r="B16" s="98"/>
      <c r="C16" s="98"/>
      <c r="D16" s="98" t="s">
        <v>429</v>
      </c>
      <c r="E16" s="98"/>
      <c r="F16" s="98"/>
      <c r="G16" s="98"/>
      <c r="H16" s="168"/>
      <c r="I16" s="168"/>
      <c r="J16" s="168"/>
    </row>
    <row r="17" spans="1:10" x14ac:dyDescent="0.25">
      <c r="A17" s="99"/>
      <c r="B17" s="98"/>
      <c r="C17" s="98"/>
      <c r="D17" s="98"/>
      <c r="E17" s="98"/>
      <c r="F17" s="98"/>
      <c r="G17" s="98"/>
      <c r="H17" s="168"/>
      <c r="I17" s="168"/>
      <c r="J17" s="168"/>
    </row>
    <row r="18" spans="1:10" x14ac:dyDescent="0.25">
      <c r="A18" s="5">
        <v>10</v>
      </c>
      <c r="B18" s="98" t="s">
        <v>428</v>
      </c>
      <c r="C18" s="98"/>
      <c r="D18" s="96" t="s">
        <v>427</v>
      </c>
      <c r="E18" s="96"/>
      <c r="F18" s="96"/>
      <c r="G18" s="96"/>
      <c r="H18" s="41"/>
      <c r="I18" s="41"/>
      <c r="J18" s="41"/>
    </row>
    <row r="19" spans="1:10" x14ac:dyDescent="0.25">
      <c r="A19" s="5">
        <v>11</v>
      </c>
      <c r="B19" s="98"/>
      <c r="C19" s="98"/>
      <c r="D19" s="96" t="s">
        <v>426</v>
      </c>
      <c r="E19" s="96"/>
      <c r="F19" s="96"/>
      <c r="G19" s="96"/>
      <c r="H19" s="46"/>
      <c r="I19" s="46"/>
      <c r="J19" s="41"/>
    </row>
    <row r="20" spans="1:10" x14ac:dyDescent="0.25">
      <c r="A20" s="5">
        <v>12</v>
      </c>
      <c r="B20" s="98"/>
      <c r="C20" s="98"/>
      <c r="D20" s="96" t="s">
        <v>425</v>
      </c>
      <c r="E20" s="96"/>
      <c r="F20" s="96"/>
      <c r="G20" s="96"/>
      <c r="H20" s="41"/>
      <c r="I20" s="41"/>
      <c r="J20" s="41"/>
    </row>
    <row r="21" spans="1:10" x14ac:dyDescent="0.25">
      <c r="A21" s="5">
        <v>13</v>
      </c>
      <c r="B21" s="98" t="s">
        <v>201</v>
      </c>
      <c r="C21" s="98"/>
      <c r="D21" s="96" t="s">
        <v>424</v>
      </c>
      <c r="E21" s="96"/>
      <c r="F21" s="96"/>
      <c r="G21" s="96"/>
      <c r="H21" s="41"/>
      <c r="I21" s="41"/>
      <c r="J21" s="41"/>
    </row>
    <row r="22" spans="1:10" x14ac:dyDescent="0.25">
      <c r="A22" s="5">
        <v>14</v>
      </c>
      <c r="B22" s="98"/>
      <c r="C22" s="98"/>
      <c r="D22" s="96" t="s">
        <v>423</v>
      </c>
      <c r="E22" s="96"/>
      <c r="F22" s="96"/>
      <c r="G22" s="96"/>
      <c r="H22" s="41"/>
      <c r="I22" s="41"/>
      <c r="J22" s="41"/>
    </row>
  </sheetData>
  <sheetProtection password="C08E" sheet="1" objects="1" scenarios="1"/>
  <mergeCells count="46">
    <mergeCell ref="D19:G19"/>
    <mergeCell ref="J16:J17"/>
    <mergeCell ref="H11:H12"/>
    <mergeCell ref="A5:A6"/>
    <mergeCell ref="A7:A8"/>
    <mergeCell ref="A9:A10"/>
    <mergeCell ref="A11:A12"/>
    <mergeCell ref="A16:A17"/>
    <mergeCell ref="H9:H10"/>
    <mergeCell ref="I9:I10"/>
    <mergeCell ref="J9:J10"/>
    <mergeCell ref="I11:I12"/>
    <mergeCell ref="J11:J12"/>
    <mergeCell ref="H16:H17"/>
    <mergeCell ref="I16:I17"/>
    <mergeCell ref="H5:H6"/>
    <mergeCell ref="J5:J6"/>
    <mergeCell ref="I7:I8"/>
    <mergeCell ref="J7:J8"/>
    <mergeCell ref="H7:H8"/>
    <mergeCell ref="D9:G10"/>
    <mergeCell ref="I5:I6"/>
    <mergeCell ref="D11:G12"/>
    <mergeCell ref="D7:G8"/>
    <mergeCell ref="D5:G6"/>
    <mergeCell ref="B21:C22"/>
    <mergeCell ref="B4:C8"/>
    <mergeCell ref="B9:C13"/>
    <mergeCell ref="B14:C17"/>
    <mergeCell ref="B18:C20"/>
    <mergeCell ref="D21:G21"/>
    <mergeCell ref="D22:G22"/>
    <mergeCell ref="D13:G13"/>
    <mergeCell ref="D14:G14"/>
    <mergeCell ref="D15:G15"/>
    <mergeCell ref="D20:G20"/>
    <mergeCell ref="D16:G17"/>
    <mergeCell ref="D18:G18"/>
    <mergeCell ref="A1:J1"/>
    <mergeCell ref="D4:G4"/>
    <mergeCell ref="H2:H3"/>
    <mergeCell ref="I2:I3"/>
    <mergeCell ref="J2:J3"/>
    <mergeCell ref="A2:A3"/>
    <mergeCell ref="B2:C3"/>
    <mergeCell ref="D2:G3"/>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100" zoomScaleSheetLayoutView="100" workbookViewId="0">
      <selection activeCell="J57" sqref="J57"/>
    </sheetView>
  </sheetViews>
  <sheetFormatPr defaultRowHeight="14.25" x14ac:dyDescent="0.25"/>
  <cols>
    <col min="1" max="1" width="9.140625" style="3"/>
    <col min="2" max="9" width="9.140625" style="1"/>
    <col min="10" max="10" width="10.28515625" style="1" bestFit="1" customWidth="1"/>
    <col min="11" max="16384" width="9.140625" style="1"/>
  </cols>
  <sheetData>
    <row r="1" spans="1:10" ht="15.75" x14ac:dyDescent="0.25">
      <c r="A1" s="97" t="s">
        <v>501</v>
      </c>
      <c r="B1" s="97"/>
      <c r="C1" s="97"/>
      <c r="D1" s="97"/>
      <c r="E1" s="97"/>
      <c r="F1" s="97"/>
      <c r="G1" s="97"/>
      <c r="H1" s="97"/>
      <c r="I1" s="97"/>
      <c r="J1" s="97"/>
    </row>
    <row r="2" spans="1:10" ht="15" x14ac:dyDescent="0.25">
      <c r="A2" s="124" t="s">
        <v>500</v>
      </c>
      <c r="B2" s="124"/>
      <c r="C2" s="124"/>
      <c r="D2" s="124"/>
      <c r="E2" s="124"/>
      <c r="F2" s="124"/>
      <c r="G2" s="124"/>
      <c r="H2" s="124"/>
      <c r="I2" s="124"/>
      <c r="J2" s="124"/>
    </row>
    <row r="3" spans="1:10" ht="15" x14ac:dyDescent="0.25">
      <c r="A3" s="8" t="s">
        <v>48</v>
      </c>
      <c r="B3" s="110" t="s">
        <v>239</v>
      </c>
      <c r="C3" s="111"/>
      <c r="D3" s="111"/>
      <c r="E3" s="111"/>
      <c r="F3" s="111"/>
      <c r="G3" s="111"/>
      <c r="H3" s="112"/>
      <c r="I3" s="8" t="s">
        <v>59</v>
      </c>
      <c r="J3" s="8" t="s">
        <v>60</v>
      </c>
    </row>
    <row r="4" spans="1:10" x14ac:dyDescent="0.25">
      <c r="A4" s="5">
        <v>1</v>
      </c>
      <c r="B4" s="96" t="s">
        <v>499</v>
      </c>
      <c r="C4" s="96"/>
      <c r="D4" s="96"/>
      <c r="E4" s="96"/>
      <c r="F4" s="96"/>
      <c r="G4" s="96"/>
      <c r="H4" s="96"/>
      <c r="I4" s="45" t="s">
        <v>102</v>
      </c>
      <c r="J4" s="46"/>
    </row>
    <row r="5" spans="1:10" x14ac:dyDescent="0.25">
      <c r="A5" s="5">
        <v>2</v>
      </c>
      <c r="B5" s="96" t="s">
        <v>498</v>
      </c>
      <c r="C5" s="96"/>
      <c r="D5" s="96"/>
      <c r="E5" s="96"/>
      <c r="F5" s="96"/>
      <c r="G5" s="96"/>
      <c r="H5" s="96"/>
      <c r="I5" s="9" t="s">
        <v>102</v>
      </c>
      <c r="J5" s="46"/>
    </row>
    <row r="6" spans="1:10" x14ac:dyDescent="0.25">
      <c r="A6" s="5">
        <v>3</v>
      </c>
      <c r="B6" s="96" t="s">
        <v>497</v>
      </c>
      <c r="C6" s="96"/>
      <c r="D6" s="96"/>
      <c r="E6" s="96"/>
      <c r="F6" s="96"/>
      <c r="G6" s="96"/>
      <c r="H6" s="96"/>
      <c r="I6" s="9" t="s">
        <v>102</v>
      </c>
      <c r="J6" s="46"/>
    </row>
    <row r="7" spans="1:10" x14ac:dyDescent="0.25">
      <c r="A7" s="5">
        <v>4</v>
      </c>
      <c r="B7" s="96" t="s">
        <v>496</v>
      </c>
      <c r="C7" s="96"/>
      <c r="D7" s="96"/>
      <c r="E7" s="96"/>
      <c r="F7" s="96"/>
      <c r="G7" s="96"/>
      <c r="H7" s="96"/>
      <c r="I7" s="9" t="s">
        <v>494</v>
      </c>
      <c r="J7" s="46"/>
    </row>
    <row r="8" spans="1:10" x14ac:dyDescent="0.25">
      <c r="A8" s="5">
        <v>5</v>
      </c>
      <c r="B8" s="96" t="s">
        <v>495</v>
      </c>
      <c r="C8" s="96"/>
      <c r="D8" s="96"/>
      <c r="E8" s="96"/>
      <c r="F8" s="96"/>
      <c r="G8" s="96"/>
      <c r="H8" s="96"/>
      <c r="I8" s="9" t="s">
        <v>494</v>
      </c>
      <c r="J8" s="46"/>
    </row>
    <row r="9" spans="1:10" x14ac:dyDescent="0.25">
      <c r="A9" s="5">
        <v>6</v>
      </c>
      <c r="B9" s="96" t="s">
        <v>493</v>
      </c>
      <c r="C9" s="96"/>
      <c r="D9" s="96"/>
      <c r="E9" s="96"/>
      <c r="F9" s="96"/>
      <c r="G9" s="96"/>
      <c r="H9" s="96"/>
      <c r="I9" s="9" t="s">
        <v>481</v>
      </c>
      <c r="J9" s="48"/>
    </row>
    <row r="10" spans="1:10" x14ac:dyDescent="0.25">
      <c r="A10" s="5">
        <v>7</v>
      </c>
      <c r="B10" s="96" t="s">
        <v>492</v>
      </c>
      <c r="C10" s="96"/>
      <c r="D10" s="96"/>
      <c r="E10" s="96"/>
      <c r="F10" s="96"/>
      <c r="G10" s="96"/>
      <c r="H10" s="96"/>
      <c r="I10" s="9" t="s">
        <v>101</v>
      </c>
      <c r="J10" s="44"/>
    </row>
    <row r="11" spans="1:10" x14ac:dyDescent="0.25">
      <c r="A11" s="5">
        <v>8</v>
      </c>
      <c r="B11" s="96" t="s">
        <v>537</v>
      </c>
      <c r="C11" s="96"/>
      <c r="D11" s="96"/>
      <c r="E11" s="96"/>
      <c r="F11" s="96"/>
      <c r="G11" s="96"/>
      <c r="H11" s="96"/>
      <c r="I11" s="9" t="s">
        <v>101</v>
      </c>
      <c r="J11" s="44"/>
    </row>
    <row r="12" spans="1:10" ht="15" x14ac:dyDescent="0.25">
      <c r="A12" s="124" t="s">
        <v>491</v>
      </c>
      <c r="B12" s="124"/>
      <c r="C12" s="124"/>
      <c r="D12" s="124"/>
      <c r="E12" s="124"/>
      <c r="F12" s="124"/>
      <c r="G12" s="124"/>
      <c r="H12" s="124"/>
      <c r="I12" s="124"/>
      <c r="J12" s="124"/>
    </row>
    <row r="13" spans="1:10" ht="15" x14ac:dyDescent="0.25">
      <c r="A13" s="8" t="s">
        <v>48</v>
      </c>
      <c r="B13" s="110" t="s">
        <v>239</v>
      </c>
      <c r="C13" s="111"/>
      <c r="D13" s="111"/>
      <c r="E13" s="111"/>
      <c r="F13" s="111"/>
      <c r="G13" s="111"/>
      <c r="H13" s="112"/>
      <c r="I13" s="8" t="s">
        <v>59</v>
      </c>
      <c r="J13" s="8" t="s">
        <v>60</v>
      </c>
    </row>
    <row r="14" spans="1:10" x14ac:dyDescent="0.25">
      <c r="A14" s="5">
        <v>1</v>
      </c>
      <c r="B14" s="96" t="s">
        <v>490</v>
      </c>
      <c r="C14" s="96"/>
      <c r="D14" s="96"/>
      <c r="E14" s="96"/>
      <c r="F14" s="96"/>
      <c r="G14" s="96"/>
      <c r="H14" s="96"/>
      <c r="I14" s="9" t="s">
        <v>103</v>
      </c>
      <c r="J14" s="49"/>
    </row>
    <row r="15" spans="1:10" x14ac:dyDescent="0.25">
      <c r="A15" s="5">
        <v>2</v>
      </c>
      <c r="B15" s="96" t="s">
        <v>489</v>
      </c>
      <c r="C15" s="96"/>
      <c r="D15" s="96"/>
      <c r="E15" s="96"/>
      <c r="F15" s="96"/>
      <c r="G15" s="96"/>
      <c r="H15" s="96"/>
      <c r="I15" s="9" t="s">
        <v>103</v>
      </c>
      <c r="J15" s="41"/>
    </row>
    <row r="16" spans="1:10" ht="15" x14ac:dyDescent="0.25">
      <c r="A16" s="124" t="s">
        <v>488</v>
      </c>
      <c r="B16" s="124"/>
      <c r="C16" s="124"/>
      <c r="D16" s="124"/>
      <c r="E16" s="124"/>
      <c r="F16" s="124"/>
      <c r="G16" s="124"/>
      <c r="H16" s="124"/>
      <c r="I16" s="124"/>
      <c r="J16" s="124"/>
    </row>
    <row r="17" spans="1:12" ht="15" x14ac:dyDescent="0.25">
      <c r="A17" s="8" t="s">
        <v>48</v>
      </c>
      <c r="B17" s="110" t="s">
        <v>239</v>
      </c>
      <c r="C17" s="111"/>
      <c r="D17" s="111"/>
      <c r="E17" s="111"/>
      <c r="F17" s="111"/>
      <c r="G17" s="111"/>
      <c r="H17" s="112"/>
      <c r="I17" s="8" t="s">
        <v>59</v>
      </c>
      <c r="J17" s="8" t="s">
        <v>60</v>
      </c>
    </row>
    <row r="18" spans="1:12" x14ac:dyDescent="0.25">
      <c r="A18" s="5">
        <v>1</v>
      </c>
      <c r="B18" s="96" t="s">
        <v>487</v>
      </c>
      <c r="C18" s="96"/>
      <c r="D18" s="96"/>
      <c r="E18" s="96"/>
      <c r="F18" s="96"/>
      <c r="G18" s="96"/>
      <c r="H18" s="96"/>
      <c r="I18" s="9" t="s">
        <v>101</v>
      </c>
      <c r="J18" s="41"/>
    </row>
    <row r="19" spans="1:12" x14ac:dyDescent="0.25">
      <c r="A19" s="5">
        <v>2</v>
      </c>
      <c r="B19" s="96" t="s">
        <v>486</v>
      </c>
      <c r="C19" s="96"/>
      <c r="D19" s="96"/>
      <c r="E19" s="96"/>
      <c r="F19" s="96"/>
      <c r="G19" s="96"/>
      <c r="H19" s="96"/>
      <c r="I19" s="9" t="s">
        <v>101</v>
      </c>
      <c r="J19" s="41"/>
    </row>
    <row r="20" spans="1:12" x14ac:dyDescent="0.25">
      <c r="A20" s="5">
        <v>3</v>
      </c>
      <c r="B20" s="96" t="s">
        <v>485</v>
      </c>
      <c r="C20" s="96"/>
      <c r="D20" s="96"/>
      <c r="E20" s="96"/>
      <c r="F20" s="96"/>
      <c r="G20" s="96"/>
      <c r="H20" s="96"/>
      <c r="I20" s="9" t="s">
        <v>101</v>
      </c>
      <c r="J20" s="41"/>
    </row>
    <row r="21" spans="1:12" x14ac:dyDescent="0.25">
      <c r="A21" s="5">
        <v>4</v>
      </c>
      <c r="B21" s="96" t="s">
        <v>484</v>
      </c>
      <c r="C21" s="96"/>
      <c r="D21" s="96"/>
      <c r="E21" s="96"/>
      <c r="F21" s="96"/>
      <c r="G21" s="96"/>
      <c r="H21" s="96"/>
      <c r="I21" s="9" t="s">
        <v>101</v>
      </c>
      <c r="J21" s="9">
        <f>J18-J19-J20</f>
        <v>0</v>
      </c>
    </row>
    <row r="22" spans="1:12" x14ac:dyDescent="0.25">
      <c r="A22" s="5">
        <v>5</v>
      </c>
      <c r="B22" s="96" t="s">
        <v>483</v>
      </c>
      <c r="C22" s="96"/>
      <c r="D22" s="96"/>
      <c r="E22" s="96"/>
      <c r="F22" s="96"/>
      <c r="G22" s="96"/>
      <c r="H22" s="96"/>
      <c r="I22" s="9" t="s">
        <v>101</v>
      </c>
      <c r="J22" s="41"/>
      <c r="L22" s="42"/>
    </row>
    <row r="23" spans="1:12" x14ac:dyDescent="0.25">
      <c r="A23" s="5">
        <v>6</v>
      </c>
      <c r="B23" s="96" t="s">
        <v>482</v>
      </c>
      <c r="C23" s="96"/>
      <c r="D23" s="96"/>
      <c r="E23" s="96"/>
      <c r="F23" s="96"/>
      <c r="G23" s="96"/>
      <c r="H23" s="96"/>
      <c r="I23" s="9" t="s">
        <v>101</v>
      </c>
      <c r="J23" s="9">
        <f>J18-J22</f>
        <v>0</v>
      </c>
    </row>
    <row r="24" spans="1:12" x14ac:dyDescent="0.25">
      <c r="A24" s="5">
        <v>7</v>
      </c>
      <c r="B24" s="96" t="s">
        <v>482</v>
      </c>
      <c r="C24" s="96"/>
      <c r="D24" s="96"/>
      <c r="E24" s="96"/>
      <c r="F24" s="96"/>
      <c r="G24" s="96"/>
      <c r="H24" s="96"/>
      <c r="I24" s="9" t="s">
        <v>481</v>
      </c>
      <c r="J24" s="9" t="e">
        <f>J23*10^7/SUM(AMI!I22:I27)</f>
        <v>#DIV/0!</v>
      </c>
    </row>
    <row r="25" spans="1:12" ht="15" x14ac:dyDescent="0.25">
      <c r="A25" s="124" t="s">
        <v>480</v>
      </c>
      <c r="B25" s="124"/>
      <c r="C25" s="124"/>
      <c r="D25" s="124"/>
      <c r="E25" s="124"/>
      <c r="F25" s="124"/>
      <c r="G25" s="124"/>
      <c r="H25" s="124"/>
      <c r="I25" s="124"/>
      <c r="J25" s="124"/>
    </row>
    <row r="26" spans="1:12" ht="15" x14ac:dyDescent="0.25">
      <c r="A26" s="8" t="s">
        <v>48</v>
      </c>
      <c r="B26" s="110" t="s">
        <v>239</v>
      </c>
      <c r="C26" s="111"/>
      <c r="D26" s="111"/>
      <c r="E26" s="111"/>
      <c r="F26" s="111"/>
      <c r="G26" s="111"/>
      <c r="H26" s="112"/>
      <c r="I26" s="8" t="s">
        <v>59</v>
      </c>
      <c r="J26" s="8" t="s">
        <v>60</v>
      </c>
    </row>
    <row r="27" spans="1:12" x14ac:dyDescent="0.25">
      <c r="A27" s="5">
        <v>1</v>
      </c>
      <c r="B27" s="96" t="s">
        <v>479</v>
      </c>
      <c r="C27" s="96"/>
      <c r="D27" s="96"/>
      <c r="E27" s="96"/>
      <c r="F27" s="96"/>
      <c r="G27" s="96"/>
      <c r="H27" s="96"/>
      <c r="I27" s="9" t="s">
        <v>102</v>
      </c>
      <c r="J27" s="46"/>
    </row>
    <row r="28" spans="1:12" x14ac:dyDescent="0.25">
      <c r="A28" s="5">
        <v>2</v>
      </c>
      <c r="B28" s="96" t="s">
        <v>478</v>
      </c>
      <c r="C28" s="96"/>
      <c r="D28" s="96"/>
      <c r="E28" s="96"/>
      <c r="F28" s="96"/>
      <c r="G28" s="96"/>
      <c r="H28" s="96"/>
      <c r="I28" s="9" t="s">
        <v>102</v>
      </c>
      <c r="J28" s="46"/>
    </row>
    <row r="29" spans="1:12" x14ac:dyDescent="0.25">
      <c r="A29" s="5">
        <v>3</v>
      </c>
      <c r="B29" s="96" t="s">
        <v>477</v>
      </c>
      <c r="C29" s="96"/>
      <c r="D29" s="96"/>
      <c r="E29" s="96"/>
      <c r="F29" s="96"/>
      <c r="G29" s="96"/>
      <c r="H29" s="96"/>
      <c r="I29" s="9" t="s">
        <v>102</v>
      </c>
      <c r="J29" s="46"/>
    </row>
    <row r="30" spans="1:12" x14ac:dyDescent="0.25">
      <c r="A30" s="5">
        <v>4</v>
      </c>
      <c r="B30" s="96" t="s">
        <v>476</v>
      </c>
      <c r="C30" s="96"/>
      <c r="D30" s="96"/>
      <c r="E30" s="96"/>
      <c r="F30" s="96"/>
      <c r="G30" s="96"/>
      <c r="H30" s="96"/>
      <c r="I30" s="9" t="s">
        <v>466</v>
      </c>
      <c r="J30" s="49"/>
    </row>
    <row r="31" spans="1:12" x14ac:dyDescent="0.25">
      <c r="A31" s="5">
        <v>5</v>
      </c>
      <c r="B31" s="96" t="s">
        <v>475</v>
      </c>
      <c r="C31" s="96"/>
      <c r="D31" s="96"/>
      <c r="E31" s="96"/>
      <c r="F31" s="96"/>
      <c r="G31" s="96"/>
      <c r="H31" s="96"/>
      <c r="I31" s="9" t="s">
        <v>102</v>
      </c>
      <c r="J31" s="46"/>
    </row>
    <row r="32" spans="1:12" x14ac:dyDescent="0.25">
      <c r="A32" s="5">
        <v>6</v>
      </c>
      <c r="B32" s="96" t="s">
        <v>474</v>
      </c>
      <c r="C32" s="96"/>
      <c r="D32" s="96"/>
      <c r="E32" s="96"/>
      <c r="F32" s="96"/>
      <c r="G32" s="96"/>
      <c r="H32" s="96"/>
      <c r="I32" s="9" t="s">
        <v>102</v>
      </c>
      <c r="J32" s="19">
        <f>KPI!H4</f>
        <v>0</v>
      </c>
    </row>
    <row r="33" spans="1:10" x14ac:dyDescent="0.25">
      <c r="A33" s="5">
        <v>7</v>
      </c>
      <c r="B33" s="96" t="s">
        <v>473</v>
      </c>
      <c r="C33" s="96"/>
      <c r="D33" s="96"/>
      <c r="E33" s="96"/>
      <c r="F33" s="96"/>
      <c r="G33" s="96"/>
      <c r="H33" s="96"/>
      <c r="I33" s="9" t="s">
        <v>102</v>
      </c>
      <c r="J33" s="19">
        <f>KPI!I4</f>
        <v>0</v>
      </c>
    </row>
    <row r="34" spans="1:10" x14ac:dyDescent="0.25">
      <c r="A34" s="5">
        <v>8</v>
      </c>
      <c r="B34" s="96" t="s">
        <v>472</v>
      </c>
      <c r="C34" s="96"/>
      <c r="D34" s="96"/>
      <c r="E34" s="96"/>
      <c r="F34" s="96"/>
      <c r="G34" s="96"/>
      <c r="H34" s="96"/>
      <c r="I34" s="9" t="s">
        <v>102</v>
      </c>
      <c r="J34" s="46"/>
    </row>
    <row r="35" spans="1:10" x14ac:dyDescent="0.25">
      <c r="A35" s="5">
        <v>9</v>
      </c>
      <c r="B35" s="96" t="s">
        <v>471</v>
      </c>
      <c r="C35" s="96"/>
      <c r="D35" s="96"/>
      <c r="E35" s="96"/>
      <c r="F35" s="96"/>
      <c r="G35" s="96"/>
      <c r="H35" s="96"/>
      <c r="I35" s="9" t="s">
        <v>470</v>
      </c>
      <c r="J35" s="41"/>
    </row>
    <row r="36" spans="1:10" x14ac:dyDescent="0.25">
      <c r="A36" s="5">
        <v>10</v>
      </c>
      <c r="B36" s="96" t="s">
        <v>469</v>
      </c>
      <c r="C36" s="96"/>
      <c r="D36" s="96"/>
      <c r="E36" s="96"/>
      <c r="F36" s="96"/>
      <c r="G36" s="96"/>
      <c r="H36" s="96"/>
      <c r="I36" s="9" t="s">
        <v>468</v>
      </c>
      <c r="J36" s="44"/>
    </row>
    <row r="37" spans="1:10" x14ac:dyDescent="0.25">
      <c r="A37" s="5">
        <v>11</v>
      </c>
      <c r="B37" s="96" t="s">
        <v>467</v>
      </c>
      <c r="C37" s="96"/>
      <c r="D37" s="96"/>
      <c r="E37" s="96"/>
      <c r="F37" s="96"/>
      <c r="G37" s="96"/>
      <c r="H37" s="96"/>
      <c r="I37" s="9" t="s">
        <v>466</v>
      </c>
      <c r="J37" s="41"/>
    </row>
    <row r="38" spans="1:10" ht="15" x14ac:dyDescent="0.25">
      <c r="A38" s="124" t="s">
        <v>465</v>
      </c>
      <c r="B38" s="124"/>
      <c r="C38" s="124"/>
      <c r="D38" s="124"/>
      <c r="E38" s="124"/>
      <c r="F38" s="124"/>
      <c r="G38" s="124"/>
      <c r="H38" s="124"/>
      <c r="I38" s="124"/>
      <c r="J38" s="124"/>
    </row>
    <row r="39" spans="1:10" ht="15" x14ac:dyDescent="0.25">
      <c r="A39" s="8" t="s">
        <v>48</v>
      </c>
      <c r="B39" s="110" t="s">
        <v>239</v>
      </c>
      <c r="C39" s="111"/>
      <c r="D39" s="111"/>
      <c r="E39" s="111"/>
      <c r="F39" s="111"/>
      <c r="G39" s="111"/>
      <c r="H39" s="112"/>
      <c r="I39" s="8" t="s">
        <v>59</v>
      </c>
      <c r="J39" s="8" t="s">
        <v>60</v>
      </c>
    </row>
    <row r="40" spans="1:10" x14ac:dyDescent="0.25">
      <c r="A40" s="5">
        <v>1</v>
      </c>
      <c r="B40" s="96" t="s">
        <v>464</v>
      </c>
      <c r="C40" s="96"/>
      <c r="D40" s="96"/>
      <c r="E40" s="96"/>
      <c r="F40" s="96"/>
      <c r="G40" s="96"/>
      <c r="H40" s="96"/>
      <c r="I40" s="9" t="s">
        <v>102</v>
      </c>
      <c r="J40" s="41"/>
    </row>
    <row r="41" spans="1:10" x14ac:dyDescent="0.25">
      <c r="A41" s="5">
        <v>2</v>
      </c>
      <c r="B41" s="96" t="s">
        <v>463</v>
      </c>
      <c r="C41" s="96"/>
      <c r="D41" s="96"/>
      <c r="E41" s="96"/>
      <c r="F41" s="96"/>
      <c r="G41" s="96"/>
      <c r="H41" s="96"/>
      <c r="I41" s="9" t="s">
        <v>102</v>
      </c>
      <c r="J41" s="41"/>
    </row>
    <row r="42" spans="1:10" x14ac:dyDescent="0.25">
      <c r="A42" s="5">
        <v>3</v>
      </c>
      <c r="B42" s="96" t="s">
        <v>462</v>
      </c>
      <c r="C42" s="96"/>
      <c r="D42" s="96"/>
      <c r="E42" s="96"/>
      <c r="F42" s="96"/>
      <c r="G42" s="96"/>
      <c r="H42" s="96"/>
      <c r="I42" s="9" t="s">
        <v>102</v>
      </c>
      <c r="J42" s="41"/>
    </row>
    <row r="43" spans="1:10" x14ac:dyDescent="0.25">
      <c r="A43" s="5">
        <v>4</v>
      </c>
      <c r="B43" s="96" t="s">
        <v>461</v>
      </c>
      <c r="C43" s="96"/>
      <c r="D43" s="96"/>
      <c r="E43" s="96"/>
      <c r="F43" s="96"/>
      <c r="G43" s="96"/>
      <c r="H43" s="96"/>
      <c r="I43" s="9" t="s">
        <v>446</v>
      </c>
      <c r="J43" s="41"/>
    </row>
    <row r="44" spans="1:10" x14ac:dyDescent="0.25">
      <c r="A44" s="5">
        <v>5</v>
      </c>
      <c r="B44" s="96" t="s">
        <v>460</v>
      </c>
      <c r="C44" s="96"/>
      <c r="D44" s="96"/>
      <c r="E44" s="96"/>
      <c r="F44" s="96"/>
      <c r="G44" s="96"/>
      <c r="H44" s="96"/>
      <c r="I44" s="9" t="s">
        <v>102</v>
      </c>
      <c r="J44" s="44"/>
    </row>
    <row r="45" spans="1:10" x14ac:dyDescent="0.25">
      <c r="A45" s="5">
        <v>6</v>
      </c>
      <c r="B45" s="96" t="s">
        <v>459</v>
      </c>
      <c r="C45" s="96"/>
      <c r="D45" s="96"/>
      <c r="E45" s="96"/>
      <c r="F45" s="96"/>
      <c r="G45" s="96"/>
      <c r="H45" s="96"/>
      <c r="I45" s="9" t="s">
        <v>102</v>
      </c>
      <c r="J45" s="46"/>
    </row>
    <row r="46" spans="1:10" x14ac:dyDescent="0.25">
      <c r="A46" s="1"/>
    </row>
    <row r="47" spans="1:10" x14ac:dyDescent="0.25">
      <c r="A47" s="95" t="s">
        <v>458</v>
      </c>
      <c r="B47" s="95"/>
      <c r="C47" s="95"/>
      <c r="D47" s="95"/>
      <c r="E47" s="95"/>
      <c r="F47" s="95"/>
      <c r="G47" s="95"/>
      <c r="H47" s="95"/>
      <c r="I47" s="95"/>
      <c r="J47" s="95"/>
    </row>
    <row r="48" spans="1:10" x14ac:dyDescent="0.25">
      <c r="A48" s="1"/>
    </row>
    <row r="49" spans="1:10" x14ac:dyDescent="0.25">
      <c r="A49" s="1"/>
    </row>
    <row r="50" spans="1:10" x14ac:dyDescent="0.25">
      <c r="A50" s="1"/>
    </row>
    <row r="51" spans="1:10" ht="15" x14ac:dyDescent="0.25">
      <c r="A51" s="124" t="s">
        <v>457</v>
      </c>
      <c r="B51" s="124"/>
      <c r="C51" s="124"/>
      <c r="D51" s="124"/>
      <c r="E51" s="124"/>
      <c r="F51" s="124"/>
      <c r="G51" s="124"/>
      <c r="H51" s="124"/>
      <c r="I51" s="124"/>
      <c r="J51" s="124"/>
    </row>
    <row r="52" spans="1:10" ht="15" x14ac:dyDescent="0.25">
      <c r="A52" s="8" t="s">
        <v>48</v>
      </c>
      <c r="B52" s="110" t="s">
        <v>239</v>
      </c>
      <c r="C52" s="111"/>
      <c r="D52" s="111"/>
      <c r="E52" s="111"/>
      <c r="F52" s="111"/>
      <c r="G52" s="111"/>
      <c r="H52" s="112"/>
      <c r="I52" s="8" t="s">
        <v>59</v>
      </c>
      <c r="J52" s="8" t="s">
        <v>60</v>
      </c>
    </row>
    <row r="53" spans="1:10" x14ac:dyDescent="0.25">
      <c r="A53" s="5">
        <v>1</v>
      </c>
      <c r="B53" s="96" t="s">
        <v>456</v>
      </c>
      <c r="C53" s="96"/>
      <c r="D53" s="96"/>
      <c r="E53" s="96"/>
      <c r="F53" s="96"/>
      <c r="G53" s="96"/>
      <c r="H53" s="96"/>
      <c r="I53" s="9" t="s">
        <v>101</v>
      </c>
      <c r="J53" s="49"/>
    </row>
    <row r="54" spans="1:10" x14ac:dyDescent="0.25">
      <c r="A54" s="5">
        <v>2</v>
      </c>
      <c r="B54" s="96" t="s">
        <v>455</v>
      </c>
      <c r="C54" s="96"/>
      <c r="D54" s="96"/>
      <c r="E54" s="96"/>
      <c r="F54" s="96"/>
      <c r="G54" s="96"/>
      <c r="H54" s="96"/>
      <c r="I54" s="9" t="s">
        <v>101</v>
      </c>
      <c r="J54" s="49"/>
    </row>
    <row r="55" spans="1:10" x14ac:dyDescent="0.25">
      <c r="A55" s="5">
        <v>3</v>
      </c>
      <c r="B55" s="96" t="s">
        <v>454</v>
      </c>
      <c r="C55" s="96"/>
      <c r="D55" s="96"/>
      <c r="E55" s="96"/>
      <c r="F55" s="96"/>
      <c r="G55" s="96"/>
      <c r="H55" s="96"/>
      <c r="I55" s="9" t="s">
        <v>101</v>
      </c>
      <c r="J55" s="49"/>
    </row>
    <row r="56" spans="1:10" x14ac:dyDescent="0.25">
      <c r="A56" s="5">
        <v>4</v>
      </c>
      <c r="B56" s="96" t="s">
        <v>453</v>
      </c>
      <c r="C56" s="96"/>
      <c r="D56" s="96"/>
      <c r="E56" s="96"/>
      <c r="F56" s="96"/>
      <c r="G56" s="96"/>
      <c r="H56" s="96"/>
      <c r="I56" s="9" t="s">
        <v>101</v>
      </c>
      <c r="J56" s="49"/>
    </row>
    <row r="57" spans="1:10" x14ac:dyDescent="0.25">
      <c r="A57" s="5">
        <v>5</v>
      </c>
      <c r="B57" s="96" t="s">
        <v>452</v>
      </c>
      <c r="C57" s="96"/>
      <c r="D57" s="96"/>
      <c r="E57" s="96"/>
      <c r="F57" s="96"/>
      <c r="G57" s="96"/>
      <c r="H57" s="96"/>
      <c r="I57" s="9" t="s">
        <v>101</v>
      </c>
      <c r="J57" s="50">
        <f>Cost_Summary!K15/10^7</f>
        <v>0</v>
      </c>
    </row>
    <row r="58" spans="1:10" x14ac:dyDescent="0.25">
      <c r="A58" s="5">
        <v>6</v>
      </c>
      <c r="B58" s="96" t="s">
        <v>451</v>
      </c>
      <c r="C58" s="96"/>
      <c r="D58" s="96"/>
      <c r="E58" s="96"/>
      <c r="F58" s="96"/>
      <c r="G58" s="96"/>
      <c r="H58" s="96"/>
      <c r="I58" s="9" t="s">
        <v>102</v>
      </c>
      <c r="J58" s="13">
        <v>0.15</v>
      </c>
    </row>
    <row r="59" spans="1:10" x14ac:dyDescent="0.25">
      <c r="A59" s="5">
        <v>7</v>
      </c>
      <c r="B59" s="96" t="s">
        <v>450</v>
      </c>
      <c r="C59" s="96"/>
      <c r="D59" s="96"/>
      <c r="E59" s="96"/>
      <c r="F59" s="96"/>
      <c r="G59" s="96"/>
      <c r="H59" s="96"/>
      <c r="I59" s="9" t="s">
        <v>101</v>
      </c>
      <c r="J59" s="9">
        <f>Cost_Summary!L15/10^7</f>
        <v>0</v>
      </c>
    </row>
    <row r="60" spans="1:10" x14ac:dyDescent="0.25">
      <c r="A60" s="5">
        <v>8</v>
      </c>
      <c r="B60" s="96" t="s">
        <v>449</v>
      </c>
      <c r="C60" s="96"/>
      <c r="D60" s="96"/>
      <c r="E60" s="96"/>
      <c r="F60" s="96"/>
      <c r="G60" s="96"/>
      <c r="H60" s="96"/>
      <c r="I60" s="9" t="s">
        <v>102</v>
      </c>
      <c r="J60" s="13">
        <v>7.0000000000000007E-2</v>
      </c>
    </row>
    <row r="61" spans="1:10" x14ac:dyDescent="0.25">
      <c r="A61" s="5">
        <v>9</v>
      </c>
      <c r="B61" s="96" t="s">
        <v>448</v>
      </c>
      <c r="C61" s="96"/>
      <c r="D61" s="96"/>
      <c r="E61" s="96"/>
      <c r="F61" s="96"/>
      <c r="G61" s="96"/>
      <c r="H61" s="96"/>
      <c r="I61" s="9" t="s">
        <v>101</v>
      </c>
      <c r="J61" s="9">
        <f>Cost_Summary!N15/10^7</f>
        <v>0</v>
      </c>
    </row>
    <row r="62" spans="1:10" x14ac:dyDescent="0.25">
      <c r="A62" s="5">
        <v>10</v>
      </c>
      <c r="B62" s="96" t="s">
        <v>447</v>
      </c>
      <c r="C62" s="96"/>
      <c r="D62" s="96"/>
      <c r="E62" s="96"/>
      <c r="F62" s="96"/>
      <c r="G62" s="96"/>
      <c r="H62" s="96"/>
      <c r="I62" s="9" t="s">
        <v>446</v>
      </c>
      <c r="J62" s="9">
        <v>7</v>
      </c>
    </row>
    <row r="64" spans="1:10" x14ac:dyDescent="0.25">
      <c r="A64" s="95" t="s">
        <v>445</v>
      </c>
      <c r="B64" s="95"/>
      <c r="C64" s="95"/>
      <c r="D64" s="95"/>
      <c r="E64" s="95"/>
      <c r="F64" s="95"/>
      <c r="G64" s="95"/>
      <c r="H64" s="95"/>
      <c r="I64" s="95"/>
      <c r="J64" s="95"/>
    </row>
  </sheetData>
  <sheetProtection password="C08E" sheet="1" objects="1" scenarios="1"/>
  <mergeCells count="59">
    <mergeCell ref="A47:J47"/>
    <mergeCell ref="B52:H52"/>
    <mergeCell ref="B43:H43"/>
    <mergeCell ref="B44:H44"/>
    <mergeCell ref="B45:H45"/>
    <mergeCell ref="A51:J51"/>
    <mergeCell ref="A64:J64"/>
    <mergeCell ref="B53:H53"/>
    <mergeCell ref="B54:H54"/>
    <mergeCell ref="B55:H55"/>
    <mergeCell ref="B56:H56"/>
    <mergeCell ref="B57:H57"/>
    <mergeCell ref="B58:H58"/>
    <mergeCell ref="B59:H59"/>
    <mergeCell ref="B60:H60"/>
    <mergeCell ref="B61:H61"/>
    <mergeCell ref="B62:H62"/>
    <mergeCell ref="B42:H42"/>
    <mergeCell ref="B26:H26"/>
    <mergeCell ref="B27:H27"/>
    <mergeCell ref="B28:H28"/>
    <mergeCell ref="B41:H41"/>
    <mergeCell ref="B30:H30"/>
    <mergeCell ref="B31:H31"/>
    <mergeCell ref="B32:H32"/>
    <mergeCell ref="B33:H33"/>
    <mergeCell ref="B34:H34"/>
    <mergeCell ref="B35:H35"/>
    <mergeCell ref="B36:H36"/>
    <mergeCell ref="B37:H37"/>
    <mergeCell ref="A38:J38"/>
    <mergeCell ref="B39:H39"/>
    <mergeCell ref="B40:H40"/>
    <mergeCell ref="A16:J16"/>
    <mergeCell ref="B29:H29"/>
    <mergeCell ref="B18:H18"/>
    <mergeCell ref="B19:H19"/>
    <mergeCell ref="B20:H20"/>
    <mergeCell ref="B21:H21"/>
    <mergeCell ref="B22:H22"/>
    <mergeCell ref="B23:H23"/>
    <mergeCell ref="B24:H24"/>
    <mergeCell ref="A25:J25"/>
    <mergeCell ref="B17:H17"/>
    <mergeCell ref="B15:H15"/>
    <mergeCell ref="A1:J1"/>
    <mergeCell ref="A2:J2"/>
    <mergeCell ref="B3:H3"/>
    <mergeCell ref="B4:H4"/>
    <mergeCell ref="B5:H5"/>
    <mergeCell ref="B6:H6"/>
    <mergeCell ref="B7:H7"/>
    <mergeCell ref="B8:H8"/>
    <mergeCell ref="B9:H9"/>
    <mergeCell ref="B10:H10"/>
    <mergeCell ref="B11:H11"/>
    <mergeCell ref="A12:J12"/>
    <mergeCell ref="B13:H13"/>
    <mergeCell ref="B14:H14"/>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zoomScaleNormal="100" zoomScaleSheetLayoutView="100" workbookViewId="0">
      <selection activeCell="I45" sqref="I45"/>
    </sheetView>
  </sheetViews>
  <sheetFormatPr defaultRowHeight="14.25" x14ac:dyDescent="0.25"/>
  <cols>
    <col min="1" max="1" width="7.28515625" style="3" customWidth="1"/>
    <col min="2" max="4" width="9.140625" style="1"/>
    <col min="5" max="5" width="16.28515625" style="1" customWidth="1"/>
    <col min="6" max="6" width="12.42578125" style="1" bestFit="1" customWidth="1"/>
    <col min="7" max="8" width="14.85546875" style="1" bestFit="1" customWidth="1"/>
    <col min="9" max="9" width="13.5703125" style="1" bestFit="1" customWidth="1"/>
    <col min="10" max="14" width="14.85546875" style="1" bestFit="1" customWidth="1"/>
    <col min="15" max="16384" width="9.140625" style="1"/>
  </cols>
  <sheetData>
    <row r="1" spans="1:14" ht="15.75" x14ac:dyDescent="0.25">
      <c r="A1" s="177" t="s">
        <v>503</v>
      </c>
      <c r="B1" s="178"/>
      <c r="C1" s="178"/>
      <c r="D1" s="178"/>
      <c r="E1" s="178"/>
      <c r="F1" s="178"/>
      <c r="G1" s="178"/>
      <c r="H1" s="178"/>
      <c r="I1" s="178"/>
      <c r="J1" s="178"/>
      <c r="K1" s="178"/>
      <c r="L1" s="178"/>
      <c r="M1" s="178"/>
      <c r="N1" s="179"/>
    </row>
    <row r="2" spans="1:14" ht="15" x14ac:dyDescent="0.25">
      <c r="H2" s="180" t="s">
        <v>514</v>
      </c>
      <c r="I2" s="180"/>
      <c r="J2" s="180"/>
      <c r="K2" s="180"/>
      <c r="L2" s="180"/>
      <c r="M2" s="180"/>
      <c r="N2" s="180"/>
    </row>
    <row r="3" spans="1:14" ht="15" x14ac:dyDescent="0.25">
      <c r="A3" s="11" t="s">
        <v>48</v>
      </c>
      <c r="B3" s="108" t="s">
        <v>49</v>
      </c>
      <c r="C3" s="108"/>
      <c r="D3" s="108"/>
      <c r="E3" s="108"/>
      <c r="F3" s="11" t="s">
        <v>59</v>
      </c>
      <c r="G3" s="11" t="s">
        <v>506</v>
      </c>
      <c r="H3" s="11" t="s">
        <v>507</v>
      </c>
      <c r="I3" s="11" t="s">
        <v>508</v>
      </c>
      <c r="J3" s="11" t="s">
        <v>509</v>
      </c>
      <c r="K3" s="11" t="s">
        <v>510</v>
      </c>
      <c r="L3" s="11" t="s">
        <v>511</v>
      </c>
      <c r="M3" s="11" t="s">
        <v>512</v>
      </c>
      <c r="N3" s="11" t="s">
        <v>513</v>
      </c>
    </row>
    <row r="4" spans="1:14" x14ac:dyDescent="0.25">
      <c r="A4" s="16"/>
      <c r="B4" s="96"/>
      <c r="C4" s="96"/>
      <c r="D4" s="96"/>
      <c r="E4" s="96"/>
      <c r="F4" s="96"/>
      <c r="G4" s="96"/>
      <c r="H4" s="96"/>
      <c r="I4" s="96"/>
      <c r="J4" s="96"/>
      <c r="K4" s="96"/>
      <c r="L4" s="96"/>
      <c r="M4" s="96"/>
      <c r="N4" s="96"/>
    </row>
    <row r="5" spans="1:14" x14ac:dyDescent="0.25">
      <c r="A5" s="10" t="s">
        <v>539</v>
      </c>
      <c r="B5" s="96" t="s">
        <v>504</v>
      </c>
      <c r="C5" s="96"/>
      <c r="D5" s="96"/>
      <c r="E5" s="96"/>
      <c r="F5" s="16" t="s">
        <v>63</v>
      </c>
      <c r="G5" s="14">
        <f>SUM(AMI!I22:I27)</f>
        <v>0</v>
      </c>
      <c r="H5" s="14">
        <f>ROUND(G5*(1+$G$6),0)</f>
        <v>0</v>
      </c>
      <c r="I5" s="14">
        <f t="shared" ref="I5" si="0">ROUND(H5*(1+$G$6),0)</f>
        <v>0</v>
      </c>
      <c r="J5" s="14">
        <f>ROUND(I5*(1+$G$7),0)</f>
        <v>0</v>
      </c>
      <c r="K5" s="14">
        <f t="shared" ref="K5:N5" si="1">ROUND(J5*(1+$G$7),0)</f>
        <v>0</v>
      </c>
      <c r="L5" s="14">
        <f t="shared" si="1"/>
        <v>0</v>
      </c>
      <c r="M5" s="14">
        <f t="shared" si="1"/>
        <v>0</v>
      </c>
      <c r="N5" s="14">
        <f t="shared" si="1"/>
        <v>0</v>
      </c>
    </row>
    <row r="6" spans="1:14" x14ac:dyDescent="0.25">
      <c r="A6" s="10" t="s">
        <v>540</v>
      </c>
      <c r="B6" s="96" t="s">
        <v>515</v>
      </c>
      <c r="C6" s="96"/>
      <c r="D6" s="96"/>
      <c r="E6" s="96"/>
      <c r="F6" s="16" t="s">
        <v>102</v>
      </c>
      <c r="G6" s="43">
        <f>CBA_Assumptions!J4</f>
        <v>0</v>
      </c>
      <c r="H6" s="14"/>
      <c r="I6" s="14"/>
      <c r="J6" s="14"/>
      <c r="K6" s="14"/>
      <c r="L6" s="14"/>
      <c r="M6" s="14"/>
      <c r="N6" s="14"/>
    </row>
    <row r="7" spans="1:14" x14ac:dyDescent="0.25">
      <c r="A7" s="10" t="s">
        <v>541</v>
      </c>
      <c r="B7" s="96" t="s">
        <v>505</v>
      </c>
      <c r="C7" s="96"/>
      <c r="D7" s="96"/>
      <c r="E7" s="96"/>
      <c r="F7" s="16" t="s">
        <v>102</v>
      </c>
      <c r="G7" s="15">
        <f>CBA_Assumptions!J5</f>
        <v>0</v>
      </c>
      <c r="H7" s="14"/>
      <c r="I7" s="14"/>
      <c r="J7" s="14"/>
      <c r="K7" s="14"/>
      <c r="L7" s="14"/>
      <c r="M7" s="14"/>
      <c r="N7" s="14"/>
    </row>
    <row r="8" spans="1:14" x14ac:dyDescent="0.25">
      <c r="A8" s="10" t="s">
        <v>542</v>
      </c>
      <c r="B8" s="96" t="s">
        <v>516</v>
      </c>
      <c r="C8" s="96"/>
      <c r="D8" s="96"/>
      <c r="E8" s="96"/>
      <c r="F8" s="16" t="s">
        <v>517</v>
      </c>
      <c r="G8" s="14"/>
      <c r="H8" s="23" t="e">
        <f>((AMI!$J$30/10^7)/$G$5)*(H5-G5)</f>
        <v>#DIV/0!</v>
      </c>
      <c r="I8" s="23" t="e">
        <f>((AMI!$J$30/10^7)/$G$5)*(I5-H5)</f>
        <v>#DIV/0!</v>
      </c>
      <c r="J8" s="23" t="e">
        <f>((AMI!$J$30/10^7)/$G$5)*(J5-I5)</f>
        <v>#DIV/0!</v>
      </c>
      <c r="K8" s="23" t="e">
        <f>((AMI!$J$30/10^7)/$G$5)*(K5-J5)</f>
        <v>#DIV/0!</v>
      </c>
      <c r="L8" s="23" t="e">
        <f>((AMI!$J$30/10^7)/$G$5)*(L5-K5)</f>
        <v>#DIV/0!</v>
      </c>
      <c r="M8" s="23" t="e">
        <f>((AMI!$J$30/10^7)/$G$5)*(M5-L5)</f>
        <v>#DIV/0!</v>
      </c>
      <c r="N8" s="23" t="e">
        <f>((AMI!$J$30/10^7)/$G$5)*(N5-M5)</f>
        <v>#DIV/0!</v>
      </c>
    </row>
    <row r="9" spans="1:14" x14ac:dyDescent="0.25">
      <c r="A9" s="10"/>
      <c r="B9" s="96"/>
      <c r="C9" s="96"/>
      <c r="D9" s="96"/>
      <c r="E9" s="96"/>
      <c r="F9" s="96"/>
      <c r="G9" s="96"/>
      <c r="H9" s="96"/>
      <c r="I9" s="96"/>
      <c r="J9" s="96"/>
      <c r="K9" s="96"/>
      <c r="L9" s="96"/>
      <c r="M9" s="96"/>
      <c r="N9" s="96"/>
    </row>
    <row r="10" spans="1:14" x14ac:dyDescent="0.25">
      <c r="A10" s="10" t="s">
        <v>543</v>
      </c>
      <c r="B10" s="96" t="s">
        <v>518</v>
      </c>
      <c r="C10" s="96"/>
      <c r="D10" s="96"/>
      <c r="E10" s="96"/>
      <c r="F10" s="16" t="s">
        <v>519</v>
      </c>
      <c r="G10" s="23" t="e">
        <f>Project_Area!I41*10^6/G5</f>
        <v>#DIV/0!</v>
      </c>
      <c r="H10" s="23" t="e">
        <f>G10*(1+$G$11)</f>
        <v>#DIV/0!</v>
      </c>
      <c r="I10" s="23" t="e">
        <f t="shared" ref="I10:N10" si="2">H10*(1+$G$11)</f>
        <v>#DIV/0!</v>
      </c>
      <c r="J10" s="23" t="e">
        <f t="shared" si="2"/>
        <v>#DIV/0!</v>
      </c>
      <c r="K10" s="23" t="e">
        <f t="shared" si="2"/>
        <v>#DIV/0!</v>
      </c>
      <c r="L10" s="23" t="e">
        <f t="shared" si="2"/>
        <v>#DIV/0!</v>
      </c>
      <c r="M10" s="23" t="e">
        <f t="shared" si="2"/>
        <v>#DIV/0!</v>
      </c>
      <c r="N10" s="23" t="e">
        <f t="shared" si="2"/>
        <v>#DIV/0!</v>
      </c>
    </row>
    <row r="11" spans="1:14" x14ac:dyDescent="0.25">
      <c r="A11" s="10" t="s">
        <v>544</v>
      </c>
      <c r="B11" s="96" t="s">
        <v>524</v>
      </c>
      <c r="C11" s="96"/>
      <c r="D11" s="96"/>
      <c r="E11" s="96"/>
      <c r="F11" s="16" t="s">
        <v>102</v>
      </c>
      <c r="G11" s="15">
        <f>CBA_Assumptions!J6</f>
        <v>0</v>
      </c>
      <c r="H11" s="14"/>
      <c r="I11" s="14"/>
      <c r="J11" s="14"/>
      <c r="K11" s="14"/>
      <c r="L11" s="14"/>
      <c r="M11" s="14"/>
      <c r="N11" s="14"/>
    </row>
    <row r="12" spans="1:14" x14ac:dyDescent="0.25">
      <c r="A12" s="10"/>
      <c r="B12" s="96"/>
      <c r="C12" s="96"/>
      <c r="D12" s="96"/>
      <c r="E12" s="96"/>
      <c r="F12" s="96"/>
      <c r="G12" s="96"/>
      <c r="H12" s="96"/>
      <c r="I12" s="96"/>
      <c r="J12" s="96"/>
      <c r="K12" s="96"/>
      <c r="L12" s="96"/>
      <c r="M12" s="96"/>
      <c r="N12" s="96"/>
    </row>
    <row r="13" spans="1:14" x14ac:dyDescent="0.25">
      <c r="A13" s="10" t="s">
        <v>545</v>
      </c>
      <c r="B13" s="96" t="s">
        <v>522</v>
      </c>
      <c r="C13" s="96"/>
      <c r="D13" s="96"/>
      <c r="E13" s="96"/>
      <c r="F13" s="16" t="s">
        <v>523</v>
      </c>
      <c r="G13" s="23" t="e">
        <f>G10*G5/10^6</f>
        <v>#DIV/0!</v>
      </c>
      <c r="H13" s="23" t="e">
        <f t="shared" ref="H13:N13" si="3">H10*H5/10^6</f>
        <v>#DIV/0!</v>
      </c>
      <c r="I13" s="23" t="e">
        <f t="shared" si="3"/>
        <v>#DIV/0!</v>
      </c>
      <c r="J13" s="23" t="e">
        <f t="shared" si="3"/>
        <v>#DIV/0!</v>
      </c>
      <c r="K13" s="23" t="e">
        <f t="shared" si="3"/>
        <v>#DIV/0!</v>
      </c>
      <c r="L13" s="23" t="e">
        <f t="shared" si="3"/>
        <v>#DIV/0!</v>
      </c>
      <c r="M13" s="23" t="e">
        <f t="shared" si="3"/>
        <v>#DIV/0!</v>
      </c>
      <c r="N13" s="23" t="e">
        <f t="shared" si="3"/>
        <v>#DIV/0!</v>
      </c>
    </row>
    <row r="14" spans="1:14" x14ac:dyDescent="0.25">
      <c r="A14" s="10" t="s">
        <v>546</v>
      </c>
      <c r="B14" s="96" t="s">
        <v>521</v>
      </c>
      <c r="C14" s="96"/>
      <c r="D14" s="96"/>
      <c r="E14" s="96"/>
      <c r="F14" s="16" t="s">
        <v>102</v>
      </c>
      <c r="G14" s="14"/>
      <c r="H14" s="21" t="e">
        <f>H13/G13-1</f>
        <v>#DIV/0!</v>
      </c>
      <c r="I14" s="21" t="e">
        <f t="shared" ref="I14:N14" si="4">I13/H13-1</f>
        <v>#DIV/0!</v>
      </c>
      <c r="J14" s="21" t="e">
        <f t="shared" si="4"/>
        <v>#DIV/0!</v>
      </c>
      <c r="K14" s="21" t="e">
        <f t="shared" si="4"/>
        <v>#DIV/0!</v>
      </c>
      <c r="L14" s="21" t="e">
        <f t="shared" si="4"/>
        <v>#DIV/0!</v>
      </c>
      <c r="M14" s="21" t="e">
        <f t="shared" si="4"/>
        <v>#DIV/0!</v>
      </c>
      <c r="N14" s="21" t="e">
        <f t="shared" si="4"/>
        <v>#DIV/0!</v>
      </c>
    </row>
    <row r="15" spans="1:14" x14ac:dyDescent="0.25">
      <c r="A15" s="10" t="s">
        <v>547</v>
      </c>
      <c r="B15" s="96" t="s">
        <v>525</v>
      </c>
      <c r="C15" s="96"/>
      <c r="D15" s="96"/>
      <c r="E15" s="96"/>
      <c r="F15" s="22" t="s">
        <v>564</v>
      </c>
      <c r="G15" s="22">
        <v>1</v>
      </c>
      <c r="H15" s="23" t="e">
        <f>G15*(1+H14)</f>
        <v>#DIV/0!</v>
      </c>
      <c r="I15" s="23" t="e">
        <f t="shared" ref="I15:N15" si="5">H15*(1+I14)</f>
        <v>#DIV/0!</v>
      </c>
      <c r="J15" s="23" t="e">
        <f t="shared" si="5"/>
        <v>#DIV/0!</v>
      </c>
      <c r="K15" s="23" t="e">
        <f t="shared" si="5"/>
        <v>#DIV/0!</v>
      </c>
      <c r="L15" s="23" t="e">
        <f t="shared" si="5"/>
        <v>#DIV/0!</v>
      </c>
      <c r="M15" s="23" t="e">
        <f t="shared" si="5"/>
        <v>#DIV/0!</v>
      </c>
      <c r="N15" s="23" t="e">
        <f t="shared" si="5"/>
        <v>#DIV/0!</v>
      </c>
    </row>
    <row r="16" spans="1:14" x14ac:dyDescent="0.25">
      <c r="A16" s="10"/>
      <c r="B16" s="96"/>
      <c r="C16" s="96"/>
      <c r="D16" s="96"/>
      <c r="E16" s="96"/>
      <c r="F16" s="96"/>
      <c r="G16" s="96"/>
      <c r="H16" s="96"/>
      <c r="I16" s="96"/>
      <c r="J16" s="96"/>
      <c r="K16" s="96"/>
      <c r="L16" s="96"/>
      <c r="M16" s="96"/>
      <c r="N16" s="96"/>
    </row>
    <row r="17" spans="1:14" x14ac:dyDescent="0.25">
      <c r="A17" s="10" t="s">
        <v>548</v>
      </c>
      <c r="B17" s="96" t="s">
        <v>527</v>
      </c>
      <c r="C17" s="96"/>
      <c r="D17" s="96"/>
      <c r="E17" s="96"/>
      <c r="F17" s="16" t="s">
        <v>528</v>
      </c>
      <c r="G17" s="23">
        <f>Project_Area!I42</f>
        <v>0</v>
      </c>
      <c r="H17" s="23" t="e">
        <f>H18*H19/10</f>
        <v>#DIV/0!</v>
      </c>
      <c r="I17" s="23" t="e">
        <f t="shared" ref="I17:N17" si="6">I18*I19/10</f>
        <v>#DIV/0!</v>
      </c>
      <c r="J17" s="23" t="e">
        <f t="shared" si="6"/>
        <v>#DIV/0!</v>
      </c>
      <c r="K17" s="23" t="e">
        <f t="shared" si="6"/>
        <v>#DIV/0!</v>
      </c>
      <c r="L17" s="23" t="e">
        <f t="shared" si="6"/>
        <v>#DIV/0!</v>
      </c>
      <c r="M17" s="23" t="e">
        <f t="shared" si="6"/>
        <v>#DIV/0!</v>
      </c>
      <c r="N17" s="23" t="e">
        <f t="shared" si="6"/>
        <v>#DIV/0!</v>
      </c>
    </row>
    <row r="18" spans="1:14" x14ac:dyDescent="0.25">
      <c r="A18" s="10" t="s">
        <v>549</v>
      </c>
      <c r="B18" s="96" t="s">
        <v>522</v>
      </c>
      <c r="C18" s="96"/>
      <c r="D18" s="96"/>
      <c r="E18" s="96"/>
      <c r="F18" s="16" t="s">
        <v>529</v>
      </c>
      <c r="G18" s="23">
        <f>Project_Area!I41</f>
        <v>0</v>
      </c>
      <c r="H18" s="23" t="e">
        <f>H13</f>
        <v>#DIV/0!</v>
      </c>
      <c r="I18" s="23" t="e">
        <f t="shared" ref="I18:N18" si="7">I13</f>
        <v>#DIV/0!</v>
      </c>
      <c r="J18" s="23" t="e">
        <f t="shared" si="7"/>
        <v>#DIV/0!</v>
      </c>
      <c r="K18" s="23" t="e">
        <f t="shared" si="7"/>
        <v>#DIV/0!</v>
      </c>
      <c r="L18" s="23" t="e">
        <f t="shared" si="7"/>
        <v>#DIV/0!</v>
      </c>
      <c r="M18" s="23" t="e">
        <f t="shared" si="7"/>
        <v>#DIV/0!</v>
      </c>
      <c r="N18" s="23" t="e">
        <f t="shared" si="7"/>
        <v>#DIV/0!</v>
      </c>
    </row>
    <row r="19" spans="1:14" ht="14.25" customHeight="1" x14ac:dyDescent="0.25">
      <c r="A19" s="10" t="s">
        <v>550</v>
      </c>
      <c r="B19" s="98" t="s">
        <v>531</v>
      </c>
      <c r="C19" s="98"/>
      <c r="D19" s="98"/>
      <c r="E19" s="98"/>
      <c r="F19" s="16" t="s">
        <v>103</v>
      </c>
      <c r="G19" s="23" t="e">
        <f>G17*10^7/(G18*10^6)</f>
        <v>#DIV/0!</v>
      </c>
      <c r="H19" s="23" t="e">
        <f>G19*(1+$G$20)</f>
        <v>#DIV/0!</v>
      </c>
      <c r="I19" s="23" t="e">
        <f t="shared" ref="I19:N19" si="8">H19*(1+$G$20)</f>
        <v>#DIV/0!</v>
      </c>
      <c r="J19" s="23" t="e">
        <f t="shared" si="8"/>
        <v>#DIV/0!</v>
      </c>
      <c r="K19" s="23" t="e">
        <f t="shared" si="8"/>
        <v>#DIV/0!</v>
      </c>
      <c r="L19" s="23" t="e">
        <f t="shared" si="8"/>
        <v>#DIV/0!</v>
      </c>
      <c r="M19" s="23" t="e">
        <f t="shared" si="8"/>
        <v>#DIV/0!</v>
      </c>
      <c r="N19" s="23" t="e">
        <f t="shared" si="8"/>
        <v>#DIV/0!</v>
      </c>
    </row>
    <row r="20" spans="1:14" x14ac:dyDescent="0.25">
      <c r="A20" s="10" t="s">
        <v>551</v>
      </c>
      <c r="B20" s="16" t="s">
        <v>530</v>
      </c>
      <c r="C20" s="16"/>
      <c r="D20" s="16"/>
      <c r="E20" s="16"/>
      <c r="F20" s="16" t="s">
        <v>102</v>
      </c>
      <c r="G20" s="15">
        <f>CBA_Assumptions!J8</f>
        <v>0</v>
      </c>
      <c r="H20" s="14"/>
      <c r="I20" s="14"/>
      <c r="J20" s="14"/>
      <c r="K20" s="14"/>
      <c r="L20" s="14"/>
      <c r="M20" s="14"/>
      <c r="N20" s="14"/>
    </row>
    <row r="21" spans="1:14" x14ac:dyDescent="0.25">
      <c r="A21" s="10"/>
      <c r="B21" s="96"/>
      <c r="C21" s="96"/>
      <c r="D21" s="96"/>
      <c r="E21" s="96"/>
      <c r="F21" s="96"/>
      <c r="G21" s="96"/>
      <c r="H21" s="96"/>
      <c r="I21" s="96"/>
      <c r="J21" s="96"/>
      <c r="K21" s="96"/>
      <c r="L21" s="96"/>
      <c r="M21" s="96"/>
      <c r="N21" s="96"/>
    </row>
    <row r="22" spans="1:14" x14ac:dyDescent="0.25">
      <c r="A22" s="10" t="s">
        <v>552</v>
      </c>
      <c r="B22" s="96" t="s">
        <v>532</v>
      </c>
      <c r="C22" s="96"/>
      <c r="D22" s="96"/>
      <c r="E22" s="96"/>
      <c r="F22" s="16" t="s">
        <v>103</v>
      </c>
      <c r="G22" s="23">
        <f>CBA_Assumptions!J15</f>
        <v>0</v>
      </c>
      <c r="H22" s="23">
        <f>G22*(1+$G$20)</f>
        <v>0</v>
      </c>
      <c r="I22" s="23">
        <f t="shared" ref="I22:N22" si="9">H22*(1+$G$20)</f>
        <v>0</v>
      </c>
      <c r="J22" s="23">
        <f t="shared" si="9"/>
        <v>0</v>
      </c>
      <c r="K22" s="23">
        <f t="shared" si="9"/>
        <v>0</v>
      </c>
      <c r="L22" s="23">
        <f t="shared" si="9"/>
        <v>0</v>
      </c>
      <c r="M22" s="23">
        <f t="shared" si="9"/>
        <v>0</v>
      </c>
      <c r="N22" s="23">
        <f t="shared" si="9"/>
        <v>0</v>
      </c>
    </row>
    <row r="23" spans="1:14" x14ac:dyDescent="0.25">
      <c r="A23" s="10" t="s">
        <v>553</v>
      </c>
      <c r="B23" s="96" t="s">
        <v>533</v>
      </c>
      <c r="C23" s="96"/>
      <c r="D23" s="96"/>
      <c r="E23" s="96"/>
      <c r="F23" s="16" t="s">
        <v>103</v>
      </c>
      <c r="G23" s="23">
        <f>CBA_Assumptions!J14</f>
        <v>0</v>
      </c>
      <c r="H23" s="23">
        <f>G23*(1+$G$20)</f>
        <v>0</v>
      </c>
      <c r="I23" s="23">
        <f t="shared" ref="I23:N23" si="10">H23*(1+$G$20)</f>
        <v>0</v>
      </c>
      <c r="J23" s="23">
        <f t="shared" si="10"/>
        <v>0</v>
      </c>
      <c r="K23" s="23">
        <f t="shared" si="10"/>
        <v>0</v>
      </c>
      <c r="L23" s="23">
        <f t="shared" si="10"/>
        <v>0</v>
      </c>
      <c r="M23" s="23">
        <f t="shared" si="10"/>
        <v>0</v>
      </c>
      <c r="N23" s="23">
        <f t="shared" si="10"/>
        <v>0</v>
      </c>
    </row>
    <row r="24" spans="1:14" x14ac:dyDescent="0.25">
      <c r="A24" s="10"/>
      <c r="B24" s="96"/>
      <c r="C24" s="96"/>
      <c r="D24" s="96"/>
      <c r="E24" s="96"/>
      <c r="F24" s="96"/>
      <c r="G24" s="96"/>
      <c r="H24" s="96"/>
      <c r="I24" s="96"/>
      <c r="J24" s="96"/>
      <c r="K24" s="96"/>
      <c r="L24" s="96"/>
      <c r="M24" s="96"/>
      <c r="N24" s="96"/>
    </row>
    <row r="25" spans="1:14" x14ac:dyDescent="0.25">
      <c r="A25" s="149" t="s">
        <v>554</v>
      </c>
      <c r="B25" s="98" t="s">
        <v>534</v>
      </c>
      <c r="C25" s="98"/>
      <c r="D25" s="98"/>
      <c r="E25" s="98"/>
      <c r="F25" s="140" t="s">
        <v>103</v>
      </c>
      <c r="G25" s="172">
        <f>G22-G23</f>
        <v>0</v>
      </c>
      <c r="H25" s="172">
        <f t="shared" ref="H25:N25" si="11">H22-H23</f>
        <v>0</v>
      </c>
      <c r="I25" s="172">
        <f t="shared" si="11"/>
        <v>0</v>
      </c>
      <c r="J25" s="172">
        <f t="shared" si="11"/>
        <v>0</v>
      </c>
      <c r="K25" s="172">
        <f t="shared" si="11"/>
        <v>0</v>
      </c>
      <c r="L25" s="172">
        <f t="shared" si="11"/>
        <v>0</v>
      </c>
      <c r="M25" s="172">
        <f t="shared" si="11"/>
        <v>0</v>
      </c>
      <c r="N25" s="172">
        <f t="shared" si="11"/>
        <v>0</v>
      </c>
    </row>
    <row r="26" spans="1:14" x14ac:dyDescent="0.25">
      <c r="A26" s="160"/>
      <c r="B26" s="98"/>
      <c r="C26" s="98"/>
      <c r="D26" s="98"/>
      <c r="E26" s="98"/>
      <c r="F26" s="141"/>
      <c r="G26" s="173"/>
      <c r="H26" s="173"/>
      <c r="I26" s="173"/>
      <c r="J26" s="173"/>
      <c r="K26" s="173"/>
      <c r="L26" s="173"/>
      <c r="M26" s="173"/>
      <c r="N26" s="173"/>
    </row>
    <row r="27" spans="1:14" x14ac:dyDescent="0.25">
      <c r="A27" s="10"/>
      <c r="B27" s="96"/>
      <c r="C27" s="96"/>
      <c r="D27" s="96"/>
      <c r="E27" s="96"/>
      <c r="F27" s="96"/>
      <c r="G27" s="96"/>
      <c r="H27" s="96"/>
      <c r="I27" s="96"/>
      <c r="J27" s="96"/>
      <c r="K27" s="96"/>
      <c r="L27" s="96"/>
      <c r="M27" s="96"/>
      <c r="N27" s="96"/>
    </row>
    <row r="28" spans="1:14" x14ac:dyDescent="0.25">
      <c r="A28" s="10" t="s">
        <v>555</v>
      </c>
      <c r="B28" s="96" t="s">
        <v>520</v>
      </c>
      <c r="C28" s="96"/>
      <c r="D28" s="96"/>
      <c r="E28" s="96"/>
      <c r="F28" s="16" t="s">
        <v>102</v>
      </c>
      <c r="G28" s="15">
        <f>CBA_Assumptions!J7</f>
        <v>0</v>
      </c>
      <c r="H28" s="14"/>
      <c r="I28" s="14"/>
      <c r="J28" s="14"/>
      <c r="K28" s="14"/>
      <c r="L28" s="14"/>
      <c r="M28" s="14"/>
      <c r="N28" s="14"/>
    </row>
    <row r="29" spans="1:14" x14ac:dyDescent="0.25">
      <c r="A29" s="10" t="s">
        <v>556</v>
      </c>
      <c r="B29" s="96" t="s">
        <v>535</v>
      </c>
      <c r="C29" s="96"/>
      <c r="D29" s="96"/>
      <c r="E29" s="96"/>
      <c r="F29" s="16" t="s">
        <v>481</v>
      </c>
      <c r="G29" s="14">
        <f>CBA_Assumptions!J9</f>
        <v>0</v>
      </c>
      <c r="H29" s="23">
        <f t="shared" ref="H29:N29" si="12">G29*(1+$G$28)</f>
        <v>0</v>
      </c>
      <c r="I29" s="23">
        <f t="shared" si="12"/>
        <v>0</v>
      </c>
      <c r="J29" s="23">
        <f t="shared" si="12"/>
        <v>0</v>
      </c>
      <c r="K29" s="23">
        <f t="shared" si="12"/>
        <v>0</v>
      </c>
      <c r="L29" s="23">
        <f t="shared" si="12"/>
        <v>0</v>
      </c>
      <c r="M29" s="23">
        <f t="shared" si="12"/>
        <v>0</v>
      </c>
      <c r="N29" s="23">
        <f t="shared" si="12"/>
        <v>0</v>
      </c>
    </row>
    <row r="30" spans="1:14" x14ac:dyDescent="0.25">
      <c r="A30" s="10" t="s">
        <v>557</v>
      </c>
      <c r="B30" s="96" t="s">
        <v>593</v>
      </c>
      <c r="C30" s="96"/>
      <c r="D30" s="96"/>
      <c r="E30" s="96"/>
      <c r="F30" s="16" t="s">
        <v>101</v>
      </c>
      <c r="G30" s="23">
        <f>CBA_Assumptions!J10</f>
        <v>0</v>
      </c>
      <c r="H30" s="23">
        <f>G30*(1+$G$28)</f>
        <v>0</v>
      </c>
      <c r="I30" s="23">
        <f t="shared" ref="I30:N30" si="13">H30*(1+$G$28)</f>
        <v>0</v>
      </c>
      <c r="J30" s="23">
        <f t="shared" si="13"/>
        <v>0</v>
      </c>
      <c r="K30" s="23">
        <f t="shared" si="13"/>
        <v>0</v>
      </c>
      <c r="L30" s="23">
        <f t="shared" si="13"/>
        <v>0</v>
      </c>
      <c r="M30" s="23">
        <f t="shared" si="13"/>
        <v>0</v>
      </c>
      <c r="N30" s="23">
        <f t="shared" si="13"/>
        <v>0</v>
      </c>
    </row>
    <row r="31" spans="1:14" x14ac:dyDescent="0.25">
      <c r="A31" s="10" t="s">
        <v>558</v>
      </c>
      <c r="B31" s="16" t="s">
        <v>536</v>
      </c>
      <c r="C31" s="16"/>
      <c r="D31" s="16"/>
      <c r="E31" s="16"/>
      <c r="F31" s="16" t="s">
        <v>101</v>
      </c>
      <c r="G31" s="23">
        <f>CBA_Assumptions!J11</f>
        <v>0</v>
      </c>
      <c r="H31" s="23">
        <f>G31*(1+$G$28)</f>
        <v>0</v>
      </c>
      <c r="I31" s="23">
        <f t="shared" ref="I31:N31" si="14">H31*(1+$G$28)</f>
        <v>0</v>
      </c>
      <c r="J31" s="23">
        <f t="shared" si="14"/>
        <v>0</v>
      </c>
      <c r="K31" s="23">
        <f t="shared" si="14"/>
        <v>0</v>
      </c>
      <c r="L31" s="23">
        <f t="shared" si="14"/>
        <v>0</v>
      </c>
      <c r="M31" s="23">
        <f t="shared" si="14"/>
        <v>0</v>
      </c>
      <c r="N31" s="23">
        <f t="shared" si="14"/>
        <v>0</v>
      </c>
    </row>
    <row r="33" spans="1:14" ht="15" x14ac:dyDescent="0.25">
      <c r="H33" s="174" t="s">
        <v>514</v>
      </c>
      <c r="I33" s="175"/>
      <c r="J33" s="175"/>
      <c r="K33" s="175"/>
      <c r="L33" s="175"/>
      <c r="M33" s="175"/>
      <c r="N33" s="176"/>
    </row>
    <row r="34" spans="1:14" ht="15" x14ac:dyDescent="0.25">
      <c r="A34" s="11" t="s">
        <v>48</v>
      </c>
      <c r="B34" s="108" t="s">
        <v>538</v>
      </c>
      <c r="C34" s="108"/>
      <c r="D34" s="108"/>
      <c r="E34" s="108"/>
      <c r="F34" s="11" t="s">
        <v>59</v>
      </c>
      <c r="G34" s="11" t="s">
        <v>506</v>
      </c>
      <c r="H34" s="11" t="s">
        <v>507</v>
      </c>
      <c r="I34" s="11" t="s">
        <v>508</v>
      </c>
      <c r="J34" s="11" t="s">
        <v>509</v>
      </c>
      <c r="K34" s="11" t="s">
        <v>510</v>
      </c>
      <c r="L34" s="11" t="s">
        <v>511</v>
      </c>
      <c r="M34" s="11" t="s">
        <v>512</v>
      </c>
      <c r="N34" s="11" t="s">
        <v>513</v>
      </c>
    </row>
    <row r="35" spans="1:14" x14ac:dyDescent="0.25">
      <c r="A35" s="10"/>
      <c r="B35" s="96"/>
      <c r="C35" s="96"/>
      <c r="D35" s="96"/>
      <c r="E35" s="96"/>
      <c r="F35" s="96"/>
      <c r="G35" s="96"/>
      <c r="H35" s="96"/>
      <c r="I35" s="96"/>
      <c r="J35" s="96"/>
      <c r="K35" s="96"/>
      <c r="L35" s="96"/>
      <c r="M35" s="96"/>
      <c r="N35" s="96"/>
    </row>
    <row r="36" spans="1:14" x14ac:dyDescent="0.25">
      <c r="A36" s="10">
        <v>1</v>
      </c>
      <c r="B36" s="96" t="s">
        <v>559</v>
      </c>
      <c r="C36" s="96"/>
      <c r="D36" s="96"/>
      <c r="E36" s="96"/>
      <c r="F36" s="16" t="s">
        <v>102</v>
      </c>
      <c r="G36" s="21" t="e">
        <f>Project_Area!I46</f>
        <v>#DIV/0!</v>
      </c>
      <c r="H36" s="21" t="e">
        <f>AVERAGE(I36,G36)</f>
        <v>#DIV/0!</v>
      </c>
      <c r="I36" s="21">
        <f>CBA_Assumptions!J33</f>
        <v>0</v>
      </c>
      <c r="J36" s="21">
        <f>I36</f>
        <v>0</v>
      </c>
      <c r="K36" s="21">
        <f t="shared" ref="K36:N36" si="15">J36</f>
        <v>0</v>
      </c>
      <c r="L36" s="21">
        <f t="shared" si="15"/>
        <v>0</v>
      </c>
      <c r="M36" s="21">
        <f t="shared" si="15"/>
        <v>0</v>
      </c>
      <c r="N36" s="21">
        <f t="shared" si="15"/>
        <v>0</v>
      </c>
    </row>
    <row r="37" spans="1:14" x14ac:dyDescent="0.25">
      <c r="A37" s="10"/>
      <c r="B37" s="96" t="s">
        <v>526</v>
      </c>
      <c r="C37" s="96"/>
      <c r="D37" s="96"/>
      <c r="E37" s="96"/>
      <c r="F37" s="16" t="s">
        <v>529</v>
      </c>
      <c r="G37" s="23">
        <f t="shared" ref="G37:N37" si="16">G18</f>
        <v>0</v>
      </c>
      <c r="H37" s="23" t="e">
        <f t="shared" si="16"/>
        <v>#DIV/0!</v>
      </c>
      <c r="I37" s="23" t="e">
        <f t="shared" si="16"/>
        <v>#DIV/0!</v>
      </c>
      <c r="J37" s="23" t="e">
        <f t="shared" si="16"/>
        <v>#DIV/0!</v>
      </c>
      <c r="K37" s="23" t="e">
        <f t="shared" si="16"/>
        <v>#DIV/0!</v>
      </c>
      <c r="L37" s="23" t="e">
        <f t="shared" si="16"/>
        <v>#DIV/0!</v>
      </c>
      <c r="M37" s="23" t="e">
        <f t="shared" si="16"/>
        <v>#DIV/0!</v>
      </c>
      <c r="N37" s="23" t="e">
        <f t="shared" si="16"/>
        <v>#DIV/0!</v>
      </c>
    </row>
    <row r="38" spans="1:14" x14ac:dyDescent="0.25">
      <c r="A38" s="10"/>
      <c r="B38" s="96" t="s">
        <v>560</v>
      </c>
      <c r="C38" s="96"/>
      <c r="D38" s="96"/>
      <c r="E38" s="96"/>
      <c r="F38" s="16" t="s">
        <v>529</v>
      </c>
      <c r="G38" s="23">
        <f>Project_Area!I40</f>
        <v>0</v>
      </c>
      <c r="H38" s="23" t="e">
        <f>H37/(1-H36)</f>
        <v>#DIV/0!</v>
      </c>
      <c r="I38" s="23" t="e">
        <f t="shared" ref="I38:N38" si="17">I37/(1-I36)</f>
        <v>#DIV/0!</v>
      </c>
      <c r="J38" s="23" t="e">
        <f t="shared" si="17"/>
        <v>#DIV/0!</v>
      </c>
      <c r="K38" s="23" t="e">
        <f t="shared" si="17"/>
        <v>#DIV/0!</v>
      </c>
      <c r="L38" s="23" t="e">
        <f t="shared" si="17"/>
        <v>#DIV/0!</v>
      </c>
      <c r="M38" s="23" t="e">
        <f t="shared" si="17"/>
        <v>#DIV/0!</v>
      </c>
      <c r="N38" s="23" t="e">
        <f t="shared" si="17"/>
        <v>#DIV/0!</v>
      </c>
    </row>
    <row r="39" spans="1:14" x14ac:dyDescent="0.25">
      <c r="A39" s="10"/>
      <c r="B39" s="96" t="s">
        <v>561</v>
      </c>
      <c r="C39" s="96"/>
      <c r="D39" s="96"/>
      <c r="E39" s="96"/>
      <c r="F39" s="16" t="s">
        <v>74</v>
      </c>
      <c r="G39" s="23">
        <f>G38/24/365*1000</f>
        <v>0</v>
      </c>
      <c r="H39" s="23" t="e">
        <f t="shared" ref="H39:N39" si="18">H38/24/365*1000</f>
        <v>#DIV/0!</v>
      </c>
      <c r="I39" s="23" t="e">
        <f t="shared" si="18"/>
        <v>#DIV/0!</v>
      </c>
      <c r="J39" s="23" t="e">
        <f t="shared" si="18"/>
        <v>#DIV/0!</v>
      </c>
      <c r="K39" s="23" t="e">
        <f t="shared" si="18"/>
        <v>#DIV/0!</v>
      </c>
      <c r="L39" s="23" t="e">
        <f t="shared" si="18"/>
        <v>#DIV/0!</v>
      </c>
      <c r="M39" s="23" t="e">
        <f t="shared" si="18"/>
        <v>#DIV/0!</v>
      </c>
      <c r="N39" s="23" t="e">
        <f t="shared" si="18"/>
        <v>#DIV/0!</v>
      </c>
    </row>
    <row r="40" spans="1:14" x14ac:dyDescent="0.25">
      <c r="A40" s="10"/>
      <c r="B40" s="96" t="s">
        <v>562</v>
      </c>
      <c r="C40" s="96"/>
      <c r="D40" s="96"/>
      <c r="E40" s="96"/>
      <c r="F40" s="16" t="s">
        <v>74</v>
      </c>
      <c r="G40" s="23">
        <f>Project_Area!I51</f>
        <v>0</v>
      </c>
      <c r="H40" s="23" t="e">
        <f>H39*H42</f>
        <v>#DIV/0!</v>
      </c>
      <c r="I40" s="23" t="e">
        <f t="shared" ref="I40:N40" si="19">I39*I42</f>
        <v>#DIV/0!</v>
      </c>
      <c r="J40" s="23" t="e">
        <f t="shared" si="19"/>
        <v>#DIV/0!</v>
      </c>
      <c r="K40" s="23" t="e">
        <f t="shared" si="19"/>
        <v>#DIV/0!</v>
      </c>
      <c r="L40" s="23" t="e">
        <f t="shared" si="19"/>
        <v>#DIV/0!</v>
      </c>
      <c r="M40" s="23" t="e">
        <f t="shared" si="19"/>
        <v>#DIV/0!</v>
      </c>
      <c r="N40" s="23" t="e">
        <f t="shared" si="19"/>
        <v>#DIV/0!</v>
      </c>
    </row>
    <row r="41" spans="1:14" x14ac:dyDescent="0.25">
      <c r="A41" s="10"/>
      <c r="B41" s="96"/>
      <c r="C41" s="96"/>
      <c r="D41" s="96"/>
      <c r="E41" s="96"/>
      <c r="F41" s="96"/>
      <c r="G41" s="96"/>
      <c r="H41" s="96"/>
      <c r="I41" s="96"/>
      <c r="J41" s="96"/>
      <c r="K41" s="96"/>
      <c r="L41" s="96"/>
      <c r="M41" s="96"/>
      <c r="N41" s="96"/>
    </row>
    <row r="42" spans="1:14" x14ac:dyDescent="0.25">
      <c r="A42" s="10">
        <v>2</v>
      </c>
      <c r="B42" s="96" t="s">
        <v>567</v>
      </c>
      <c r="C42" s="96"/>
      <c r="D42" s="96"/>
      <c r="E42" s="96"/>
      <c r="F42" s="16"/>
      <c r="G42" s="23" t="e">
        <f>G40/G39</f>
        <v>#DIV/0!</v>
      </c>
      <c r="H42" s="23" t="e">
        <f>AVERAGE(I42,G42)</f>
        <v>#DIV/0!</v>
      </c>
      <c r="I42" s="23" t="e">
        <f>G42*(1-G43)</f>
        <v>#DIV/0!</v>
      </c>
      <c r="J42" s="23" t="e">
        <f>I42</f>
        <v>#DIV/0!</v>
      </c>
      <c r="K42" s="23" t="e">
        <f t="shared" ref="K42:N42" si="20">J42</f>
        <v>#DIV/0!</v>
      </c>
      <c r="L42" s="23" t="e">
        <f t="shared" si="20"/>
        <v>#DIV/0!</v>
      </c>
      <c r="M42" s="23" t="e">
        <f t="shared" si="20"/>
        <v>#DIV/0!</v>
      </c>
      <c r="N42" s="23" t="e">
        <f t="shared" si="20"/>
        <v>#DIV/0!</v>
      </c>
    </row>
    <row r="43" spans="1:14" x14ac:dyDescent="0.25">
      <c r="A43" s="10"/>
      <c r="B43" s="96" t="s">
        <v>563</v>
      </c>
      <c r="C43" s="96"/>
      <c r="D43" s="96"/>
      <c r="E43" s="96"/>
      <c r="F43" s="16" t="s">
        <v>102</v>
      </c>
      <c r="G43" s="15">
        <f>CBA_Assumptions!J34</f>
        <v>0</v>
      </c>
      <c r="H43" s="14"/>
      <c r="I43" s="14"/>
      <c r="J43" s="14"/>
      <c r="K43" s="14"/>
      <c r="L43" s="14"/>
      <c r="M43" s="14"/>
      <c r="N43" s="14"/>
    </row>
    <row r="44" spans="1:14" x14ac:dyDescent="0.25">
      <c r="A44" s="10"/>
      <c r="B44" s="96"/>
      <c r="C44" s="96"/>
      <c r="D44" s="96"/>
      <c r="E44" s="96"/>
      <c r="F44" s="96"/>
      <c r="G44" s="96"/>
      <c r="H44" s="96"/>
      <c r="I44" s="96"/>
      <c r="J44" s="96"/>
      <c r="K44" s="96"/>
      <c r="L44" s="96"/>
      <c r="M44" s="96"/>
      <c r="N44" s="96"/>
    </row>
    <row r="45" spans="1:14" x14ac:dyDescent="0.25">
      <c r="A45" s="10">
        <v>3</v>
      </c>
      <c r="B45" s="96" t="s">
        <v>565</v>
      </c>
      <c r="C45" s="96"/>
      <c r="D45" s="96"/>
      <c r="E45" s="96"/>
      <c r="F45" s="16" t="s">
        <v>529</v>
      </c>
      <c r="G45" s="23">
        <f>$G$46/24*G37*G47</f>
        <v>0</v>
      </c>
      <c r="H45" s="23" t="e">
        <f>$G$46/24*H37*H47</f>
        <v>#DIV/0!</v>
      </c>
      <c r="I45" s="23" t="e">
        <f>$G$46/24*I37*I47</f>
        <v>#DIV/0!</v>
      </c>
      <c r="J45" s="23" t="e">
        <f t="shared" ref="J45:N45" si="21">$G$46/24*J37*J47</f>
        <v>#DIV/0!</v>
      </c>
      <c r="K45" s="23" t="e">
        <f t="shared" si="21"/>
        <v>#DIV/0!</v>
      </c>
      <c r="L45" s="23" t="e">
        <f t="shared" si="21"/>
        <v>#DIV/0!</v>
      </c>
      <c r="M45" s="23" t="e">
        <f t="shared" si="21"/>
        <v>#DIV/0!</v>
      </c>
      <c r="N45" s="23" t="e">
        <f t="shared" si="21"/>
        <v>#DIV/0!</v>
      </c>
    </row>
    <row r="46" spans="1:14" x14ac:dyDescent="0.25">
      <c r="A46" s="10"/>
      <c r="B46" s="96" t="s">
        <v>469</v>
      </c>
      <c r="C46" s="96"/>
      <c r="D46" s="96"/>
      <c r="E46" s="96"/>
      <c r="F46" s="16" t="s">
        <v>468</v>
      </c>
      <c r="G46" s="14">
        <f>CBA_Assumptions!J36</f>
        <v>0</v>
      </c>
      <c r="H46" s="14"/>
      <c r="I46" s="14"/>
      <c r="J46" s="14"/>
      <c r="K46" s="14"/>
      <c r="L46" s="14"/>
      <c r="M46" s="14"/>
      <c r="N46" s="14"/>
    </row>
    <row r="47" spans="1:14" x14ac:dyDescent="0.25">
      <c r="A47" s="10"/>
      <c r="B47" s="96" t="s">
        <v>566</v>
      </c>
      <c r="C47" s="96"/>
      <c r="D47" s="96"/>
      <c r="E47" s="96"/>
      <c r="F47" s="16" t="s">
        <v>470</v>
      </c>
      <c r="G47" s="14">
        <f>CBA_Assumptions!J35</f>
        <v>0</v>
      </c>
      <c r="H47" s="14">
        <f>AVERAGE(I47,G47)</f>
        <v>0</v>
      </c>
      <c r="I47" s="14">
        <f>G47*(1-G48)</f>
        <v>0</v>
      </c>
      <c r="J47" s="14">
        <f>I47</f>
        <v>0</v>
      </c>
      <c r="K47" s="14">
        <f t="shared" ref="K47:N47" si="22">J47</f>
        <v>0</v>
      </c>
      <c r="L47" s="14">
        <f t="shared" si="22"/>
        <v>0</v>
      </c>
      <c r="M47" s="14">
        <f t="shared" si="22"/>
        <v>0</v>
      </c>
      <c r="N47" s="14">
        <f t="shared" si="22"/>
        <v>0</v>
      </c>
    </row>
    <row r="48" spans="1:14" x14ac:dyDescent="0.25">
      <c r="A48" s="10"/>
      <c r="B48" s="96" t="s">
        <v>563</v>
      </c>
      <c r="C48" s="96"/>
      <c r="D48" s="96"/>
      <c r="E48" s="96"/>
      <c r="F48" s="16" t="s">
        <v>102</v>
      </c>
      <c r="G48" s="15">
        <f>G43</f>
        <v>0</v>
      </c>
      <c r="H48" s="14"/>
      <c r="I48" s="14"/>
      <c r="J48" s="14"/>
      <c r="K48" s="14"/>
      <c r="L48" s="14"/>
      <c r="M48" s="14"/>
      <c r="N48" s="14"/>
    </row>
    <row r="49" spans="1:14" x14ac:dyDescent="0.25">
      <c r="A49" s="10"/>
      <c r="B49" s="96" t="s">
        <v>568</v>
      </c>
      <c r="C49" s="96"/>
      <c r="D49" s="96"/>
      <c r="E49" s="96"/>
      <c r="F49" s="16" t="s">
        <v>102</v>
      </c>
      <c r="G49" s="21" t="e">
        <f>G45/G37</f>
        <v>#DIV/0!</v>
      </c>
      <c r="H49" s="21" t="e">
        <f t="shared" ref="H49:N49" si="23">H45/H37</f>
        <v>#DIV/0!</v>
      </c>
      <c r="I49" s="21" t="e">
        <f t="shared" si="23"/>
        <v>#DIV/0!</v>
      </c>
      <c r="J49" s="21" t="e">
        <f t="shared" si="23"/>
        <v>#DIV/0!</v>
      </c>
      <c r="K49" s="21" t="e">
        <f t="shared" si="23"/>
        <v>#DIV/0!</v>
      </c>
      <c r="L49" s="21" t="e">
        <f t="shared" si="23"/>
        <v>#DIV/0!</v>
      </c>
      <c r="M49" s="21" t="e">
        <f t="shared" si="23"/>
        <v>#DIV/0!</v>
      </c>
      <c r="N49" s="21" t="e">
        <f t="shared" si="23"/>
        <v>#DIV/0!</v>
      </c>
    </row>
    <row r="50" spans="1:14" x14ac:dyDescent="0.25">
      <c r="A50" s="10"/>
      <c r="B50" s="96"/>
      <c r="C50" s="96"/>
      <c r="D50" s="96"/>
      <c r="E50" s="96"/>
      <c r="F50" s="96"/>
      <c r="G50" s="96"/>
      <c r="H50" s="96"/>
      <c r="I50" s="96"/>
      <c r="J50" s="96"/>
      <c r="K50" s="96"/>
      <c r="L50" s="96"/>
      <c r="M50" s="96"/>
      <c r="N50" s="96"/>
    </row>
    <row r="51" spans="1:14" x14ac:dyDescent="0.25">
      <c r="A51" s="10">
        <v>4</v>
      </c>
      <c r="B51" s="96" t="s">
        <v>569</v>
      </c>
      <c r="C51" s="96"/>
      <c r="D51" s="96"/>
      <c r="E51" s="96"/>
      <c r="F51" s="16" t="s">
        <v>466</v>
      </c>
      <c r="G51" s="14">
        <f>CBA_Assumptions!J37</f>
        <v>0</v>
      </c>
      <c r="H51" s="14">
        <f>AVERAGE(I51,G51)</f>
        <v>15</v>
      </c>
      <c r="I51" s="14">
        <v>30</v>
      </c>
      <c r="J51" s="14">
        <f>I51</f>
        <v>30</v>
      </c>
      <c r="K51" s="14">
        <f t="shared" ref="K51:N51" si="24">J51</f>
        <v>30</v>
      </c>
      <c r="L51" s="14">
        <f t="shared" si="24"/>
        <v>30</v>
      </c>
      <c r="M51" s="14">
        <f t="shared" si="24"/>
        <v>30</v>
      </c>
      <c r="N51" s="14">
        <f t="shared" si="24"/>
        <v>30</v>
      </c>
    </row>
    <row r="52" spans="1:14" x14ac:dyDescent="0.25">
      <c r="A52" s="10"/>
      <c r="B52" s="96"/>
      <c r="C52" s="96"/>
      <c r="D52" s="96"/>
      <c r="E52" s="96"/>
      <c r="F52" s="96"/>
      <c r="G52" s="96"/>
      <c r="H52" s="96"/>
      <c r="I52" s="96"/>
      <c r="J52" s="96"/>
      <c r="K52" s="96"/>
      <c r="L52" s="96"/>
      <c r="M52" s="96"/>
      <c r="N52" s="96"/>
    </row>
    <row r="53" spans="1:14" x14ac:dyDescent="0.25">
      <c r="A53" s="10">
        <v>5</v>
      </c>
      <c r="B53" s="96" t="s">
        <v>570</v>
      </c>
      <c r="C53" s="96"/>
      <c r="D53" s="96"/>
      <c r="E53" s="96"/>
      <c r="F53" s="16"/>
      <c r="G53" s="23">
        <v>1</v>
      </c>
      <c r="H53" s="23">
        <f>AVERAGE(I53,G53)</f>
        <v>1</v>
      </c>
      <c r="I53" s="23">
        <f>1+CBA_Assumptions!$J31</f>
        <v>1</v>
      </c>
      <c r="J53" s="23">
        <f>1+CBA_Assumptions!$J31</f>
        <v>1</v>
      </c>
      <c r="K53" s="23">
        <f>1+CBA_Assumptions!$J31</f>
        <v>1</v>
      </c>
      <c r="L53" s="23">
        <f>1+CBA_Assumptions!$J31</f>
        <v>1</v>
      </c>
      <c r="M53" s="23">
        <f>1+CBA_Assumptions!$J31</f>
        <v>1</v>
      </c>
      <c r="N53" s="23">
        <f>1+CBA_Assumptions!$J31</f>
        <v>1</v>
      </c>
    </row>
    <row r="54" spans="1:14" x14ac:dyDescent="0.25">
      <c r="A54" s="10"/>
      <c r="B54" s="96"/>
      <c r="C54" s="96"/>
      <c r="D54" s="96"/>
      <c r="E54" s="96"/>
      <c r="F54" s="96"/>
      <c r="G54" s="96"/>
      <c r="H54" s="96"/>
      <c r="I54" s="96"/>
      <c r="J54" s="96"/>
      <c r="K54" s="96"/>
      <c r="L54" s="96"/>
      <c r="M54" s="96"/>
      <c r="N54" s="96"/>
    </row>
    <row r="55" spans="1:14" x14ac:dyDescent="0.25">
      <c r="A55" s="10">
        <v>6</v>
      </c>
      <c r="B55" s="96" t="s">
        <v>571</v>
      </c>
      <c r="C55" s="96"/>
      <c r="D55" s="96"/>
      <c r="E55" s="96"/>
      <c r="F55" s="16" t="s">
        <v>102</v>
      </c>
      <c r="G55" s="15">
        <v>0</v>
      </c>
      <c r="H55" s="15">
        <f>CBA_Assumptions!J27</f>
        <v>0</v>
      </c>
      <c r="I55" s="15">
        <f>H55</f>
        <v>0</v>
      </c>
      <c r="J55" s="15">
        <f t="shared" ref="J55:N55" si="25">I55</f>
        <v>0</v>
      </c>
      <c r="K55" s="15">
        <f t="shared" si="25"/>
        <v>0</v>
      </c>
      <c r="L55" s="15">
        <f t="shared" si="25"/>
        <v>0</v>
      </c>
      <c r="M55" s="15">
        <f t="shared" si="25"/>
        <v>0</v>
      </c>
      <c r="N55" s="15">
        <f t="shared" si="25"/>
        <v>0</v>
      </c>
    </row>
    <row r="56" spans="1:14" x14ac:dyDescent="0.25">
      <c r="A56" s="10"/>
      <c r="B56" s="96"/>
      <c r="C56" s="96"/>
      <c r="D56" s="96"/>
      <c r="E56" s="96"/>
      <c r="F56" s="96"/>
      <c r="G56" s="96"/>
      <c r="H56" s="96"/>
      <c r="I56" s="96"/>
      <c r="J56" s="96"/>
      <c r="K56" s="96"/>
      <c r="L56" s="96"/>
      <c r="M56" s="96"/>
      <c r="N56" s="96"/>
    </row>
    <row r="57" spans="1:14" ht="19.5" customHeight="1" x14ac:dyDescent="0.25">
      <c r="A57" s="149">
        <v>7</v>
      </c>
      <c r="B57" s="143" t="s">
        <v>572</v>
      </c>
      <c r="C57" s="144"/>
      <c r="D57" s="144"/>
      <c r="E57" s="145"/>
      <c r="F57" s="140" t="s">
        <v>102</v>
      </c>
      <c r="G57" s="170">
        <v>0</v>
      </c>
      <c r="H57" s="170">
        <f>AVERAGE(I57,G57)</f>
        <v>0</v>
      </c>
      <c r="I57" s="170">
        <f>CBA_Assumptions!J29</f>
        <v>0</v>
      </c>
      <c r="J57" s="170">
        <f>I57</f>
        <v>0</v>
      </c>
      <c r="K57" s="170">
        <f t="shared" ref="K57:N57" si="26">J57</f>
        <v>0</v>
      </c>
      <c r="L57" s="170">
        <f t="shared" si="26"/>
        <v>0</v>
      </c>
      <c r="M57" s="170">
        <f t="shared" si="26"/>
        <v>0</v>
      </c>
      <c r="N57" s="170">
        <f t="shared" si="26"/>
        <v>0</v>
      </c>
    </row>
    <row r="58" spans="1:14" ht="22.5" customHeight="1" x14ac:dyDescent="0.25">
      <c r="A58" s="160"/>
      <c r="B58" s="157"/>
      <c r="C58" s="158"/>
      <c r="D58" s="158"/>
      <c r="E58" s="159"/>
      <c r="F58" s="141"/>
      <c r="G58" s="171"/>
      <c r="H58" s="171"/>
      <c r="I58" s="171"/>
      <c r="J58" s="171"/>
      <c r="K58" s="171"/>
      <c r="L58" s="171"/>
      <c r="M58" s="171"/>
      <c r="N58" s="171"/>
    </row>
    <row r="59" spans="1:14" x14ac:dyDescent="0.25">
      <c r="A59" s="10"/>
      <c r="B59" s="96"/>
      <c r="C59" s="96"/>
      <c r="D59" s="96"/>
      <c r="E59" s="96"/>
      <c r="F59" s="96"/>
      <c r="G59" s="96"/>
      <c r="H59" s="96"/>
      <c r="I59" s="96"/>
      <c r="J59" s="96"/>
      <c r="K59" s="96"/>
      <c r="L59" s="96"/>
      <c r="M59" s="96"/>
      <c r="N59" s="96"/>
    </row>
    <row r="60" spans="1:14" x14ac:dyDescent="0.25">
      <c r="A60" s="10">
        <v>8</v>
      </c>
      <c r="B60" s="96" t="s">
        <v>573</v>
      </c>
      <c r="C60" s="96"/>
      <c r="D60" s="96"/>
      <c r="E60" s="96"/>
      <c r="F60" s="16" t="s">
        <v>470</v>
      </c>
      <c r="G60" s="23">
        <v>1</v>
      </c>
      <c r="H60" s="23">
        <f>AVERAGE(I60,G60)</f>
        <v>1</v>
      </c>
      <c r="I60" s="23">
        <f>G60+CBA_Assumptions!J28</f>
        <v>1</v>
      </c>
      <c r="J60" s="23">
        <f>I60</f>
        <v>1</v>
      </c>
      <c r="K60" s="23">
        <f t="shared" ref="K60:N60" si="27">J60</f>
        <v>1</v>
      </c>
      <c r="L60" s="23">
        <f t="shared" si="27"/>
        <v>1</v>
      </c>
      <c r="M60" s="23">
        <f t="shared" si="27"/>
        <v>1</v>
      </c>
      <c r="N60" s="23">
        <f t="shared" si="27"/>
        <v>1</v>
      </c>
    </row>
    <row r="61" spans="1:14" x14ac:dyDescent="0.25">
      <c r="G61" s="20"/>
      <c r="H61" s="20"/>
      <c r="I61" s="20"/>
      <c r="J61" s="20"/>
      <c r="K61" s="20"/>
      <c r="L61" s="20"/>
      <c r="M61" s="20"/>
      <c r="N61" s="20"/>
    </row>
    <row r="62" spans="1:14" x14ac:dyDescent="0.25">
      <c r="G62" s="20"/>
      <c r="H62" s="20"/>
      <c r="I62" s="20"/>
      <c r="J62" s="20"/>
      <c r="K62" s="20"/>
      <c r="L62" s="20"/>
      <c r="M62" s="20"/>
      <c r="N62" s="20"/>
    </row>
    <row r="63" spans="1:14" x14ac:dyDescent="0.25">
      <c r="G63" s="20"/>
      <c r="H63" s="20"/>
      <c r="I63" s="20"/>
      <c r="J63" s="20"/>
      <c r="K63" s="20"/>
      <c r="L63" s="20"/>
      <c r="M63" s="20"/>
      <c r="N63" s="20"/>
    </row>
    <row r="64" spans="1:14" x14ac:dyDescent="0.25">
      <c r="G64" s="20"/>
      <c r="H64" s="20"/>
      <c r="I64" s="20"/>
      <c r="J64" s="20"/>
      <c r="K64" s="20"/>
      <c r="L64" s="20"/>
      <c r="M64" s="20"/>
      <c r="N64" s="20"/>
    </row>
    <row r="65" spans="7:14" x14ac:dyDescent="0.25">
      <c r="G65" s="20"/>
      <c r="H65" s="20"/>
      <c r="I65" s="20"/>
      <c r="J65" s="20"/>
      <c r="K65" s="20"/>
      <c r="L65" s="20"/>
      <c r="M65" s="20"/>
      <c r="N65" s="20"/>
    </row>
    <row r="66" spans="7:14" x14ac:dyDescent="0.25">
      <c r="G66" s="20"/>
      <c r="H66" s="20"/>
      <c r="I66" s="20"/>
      <c r="J66" s="20"/>
      <c r="K66" s="20"/>
      <c r="L66" s="20"/>
      <c r="M66" s="20"/>
      <c r="N66" s="20"/>
    </row>
  </sheetData>
  <sheetProtection password="C08E" sheet="1" objects="1" scenarios="1"/>
  <mergeCells count="75">
    <mergeCell ref="A1:N1"/>
    <mergeCell ref="H2:N2"/>
    <mergeCell ref="B3:E3"/>
    <mergeCell ref="B5:E5"/>
    <mergeCell ref="B6:E6"/>
    <mergeCell ref="B4:N4"/>
    <mergeCell ref="B15:E15"/>
    <mergeCell ref="B17:E17"/>
    <mergeCell ref="B18:E18"/>
    <mergeCell ref="B19:E19"/>
    <mergeCell ref="B7:E7"/>
    <mergeCell ref="B8:E8"/>
    <mergeCell ref="B10:E10"/>
    <mergeCell ref="B11:E11"/>
    <mergeCell ref="B13:E13"/>
    <mergeCell ref="B14:E14"/>
    <mergeCell ref="B9:N9"/>
    <mergeCell ref="B22:E22"/>
    <mergeCell ref="B23:E23"/>
    <mergeCell ref="B25:E26"/>
    <mergeCell ref="B29:E29"/>
    <mergeCell ref="B28:E28"/>
    <mergeCell ref="B34:E34"/>
    <mergeCell ref="H33:N33"/>
    <mergeCell ref="B36:E36"/>
    <mergeCell ref="B37:E37"/>
    <mergeCell ref="B38:E38"/>
    <mergeCell ref="B60:E60"/>
    <mergeCell ref="B21:N21"/>
    <mergeCell ref="B16:N16"/>
    <mergeCell ref="B12:N12"/>
    <mergeCell ref="B24:N24"/>
    <mergeCell ref="B27:N27"/>
    <mergeCell ref="B35:N35"/>
    <mergeCell ref="B41:N41"/>
    <mergeCell ref="B44:N44"/>
    <mergeCell ref="B47:E47"/>
    <mergeCell ref="B48:E48"/>
    <mergeCell ref="B49:E49"/>
    <mergeCell ref="B51:E51"/>
    <mergeCell ref="B53:E53"/>
    <mergeCell ref="B55:E55"/>
    <mergeCell ref="B50:N50"/>
    <mergeCell ref="B59:N59"/>
    <mergeCell ref="A25:A26"/>
    <mergeCell ref="F25:F26"/>
    <mergeCell ref="G25:G26"/>
    <mergeCell ref="H25:H26"/>
    <mergeCell ref="I25:I26"/>
    <mergeCell ref="J25:J26"/>
    <mergeCell ref="K25:K26"/>
    <mergeCell ref="B52:N52"/>
    <mergeCell ref="B54:N54"/>
    <mergeCell ref="B39:E39"/>
    <mergeCell ref="B40:E40"/>
    <mergeCell ref="B42:E42"/>
    <mergeCell ref="B43:E43"/>
    <mergeCell ref="B45:E45"/>
    <mergeCell ref="B46:E46"/>
    <mergeCell ref="L57:L58"/>
    <mergeCell ref="M57:M58"/>
    <mergeCell ref="N57:N58"/>
    <mergeCell ref="A57:A58"/>
    <mergeCell ref="L25:L26"/>
    <mergeCell ref="M25:M26"/>
    <mergeCell ref="N25:N26"/>
    <mergeCell ref="B57:E58"/>
    <mergeCell ref="F57:F58"/>
    <mergeCell ref="G57:G58"/>
    <mergeCell ref="H57:H58"/>
    <mergeCell ref="I57:I58"/>
    <mergeCell ref="J57:J58"/>
    <mergeCell ref="K57:K58"/>
    <mergeCell ref="B56:N56"/>
    <mergeCell ref="B30:E30"/>
  </mergeCells>
  <printOptions horizontalCentered="1"/>
  <pageMargins left="0.51181102362204722" right="0.51181102362204722" top="0.98425196850393704" bottom="0.98425196850393704" header="0.23622047244094491" footer="0.23622047244094491"/>
  <pageSetup paperSize="9" orientation="landscape" r:id="rId1"/>
  <headerFooter>
    <oddHeader>&amp;L&amp;G&amp;C&amp;G&amp;R&amp;G</oddHeader>
    <oddFooter>&amp;R&amp;"Arial,Regular"Page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Normal="100" zoomScaleSheetLayoutView="100" workbookViewId="0">
      <selection activeCell="H6" sqref="H6:N6"/>
    </sheetView>
  </sheetViews>
  <sheetFormatPr defaultRowHeight="14.25" x14ac:dyDescent="0.25"/>
  <cols>
    <col min="1" max="1" width="7.28515625" style="1" customWidth="1"/>
    <col min="2" max="4" width="9.140625" style="1"/>
    <col min="5" max="5" width="16.28515625" style="1" customWidth="1"/>
    <col min="6" max="6" width="11.5703125" style="1" customWidth="1"/>
    <col min="7" max="16384" width="9.140625" style="1"/>
  </cols>
  <sheetData>
    <row r="1" spans="1:14" ht="15.75" x14ac:dyDescent="0.25">
      <c r="A1" s="97" t="s">
        <v>574</v>
      </c>
      <c r="B1" s="97"/>
      <c r="C1" s="97"/>
      <c r="D1" s="97"/>
      <c r="E1" s="97"/>
      <c r="F1" s="97"/>
      <c r="G1" s="97"/>
      <c r="H1" s="97"/>
      <c r="I1" s="97"/>
      <c r="J1" s="97"/>
      <c r="K1" s="97"/>
      <c r="L1" s="97"/>
      <c r="M1" s="97"/>
      <c r="N1" s="97"/>
    </row>
    <row r="2" spans="1:14" ht="15" customHeight="1" x14ac:dyDescent="0.25">
      <c r="A2" s="110" t="s">
        <v>575</v>
      </c>
      <c r="B2" s="111"/>
      <c r="C2" s="111"/>
      <c r="D2" s="112"/>
      <c r="E2" s="110" t="s">
        <v>576</v>
      </c>
      <c r="F2" s="111"/>
      <c r="G2" s="111"/>
      <c r="H2" s="111"/>
      <c r="I2" s="111"/>
      <c r="J2" s="111"/>
      <c r="K2" s="111"/>
      <c r="L2" s="111"/>
      <c r="M2" s="111"/>
      <c r="N2" s="112"/>
    </row>
    <row r="3" spans="1:14" x14ac:dyDescent="0.25">
      <c r="A3" s="99" t="s">
        <v>577</v>
      </c>
      <c r="B3" s="99"/>
      <c r="C3" s="99"/>
      <c r="D3" s="99"/>
      <c r="E3" s="96" t="s">
        <v>580</v>
      </c>
      <c r="F3" s="96"/>
      <c r="G3" s="96"/>
      <c r="H3" s="96"/>
      <c r="I3" s="96"/>
      <c r="J3" s="96"/>
      <c r="K3" s="96"/>
      <c r="L3" s="96"/>
      <c r="M3" s="96"/>
      <c r="N3" s="96"/>
    </row>
    <row r="4" spans="1:14" x14ac:dyDescent="0.25">
      <c r="A4" s="99" t="s">
        <v>578</v>
      </c>
      <c r="B4" s="99"/>
      <c r="C4" s="99"/>
      <c r="D4" s="99"/>
      <c r="E4" s="96" t="s">
        <v>581</v>
      </c>
      <c r="F4" s="96"/>
      <c r="G4" s="96"/>
      <c r="H4" s="96"/>
      <c r="I4" s="96"/>
      <c r="J4" s="96"/>
      <c r="K4" s="96"/>
      <c r="L4" s="96"/>
      <c r="M4" s="96"/>
      <c r="N4" s="96"/>
    </row>
    <row r="5" spans="1:14" x14ac:dyDescent="0.25">
      <c r="A5" s="99" t="s">
        <v>579</v>
      </c>
      <c r="B5" s="99"/>
      <c r="C5" s="99"/>
      <c r="D5" s="99"/>
      <c r="E5" s="96" t="s">
        <v>582</v>
      </c>
      <c r="F5" s="96"/>
      <c r="G5" s="96"/>
      <c r="H5" s="96"/>
      <c r="I5" s="96"/>
      <c r="J5" s="96"/>
      <c r="K5" s="96"/>
      <c r="L5" s="96"/>
      <c r="M5" s="96"/>
      <c r="N5" s="96"/>
    </row>
    <row r="6" spans="1:14" ht="15" x14ac:dyDescent="0.25">
      <c r="A6" s="3"/>
      <c r="H6" s="180" t="s">
        <v>514</v>
      </c>
      <c r="I6" s="180"/>
      <c r="J6" s="180"/>
      <c r="K6" s="180"/>
      <c r="L6" s="180"/>
      <c r="M6" s="180"/>
      <c r="N6" s="180"/>
    </row>
    <row r="7" spans="1:14" ht="15" x14ac:dyDescent="0.25">
      <c r="A7" s="11" t="s">
        <v>48</v>
      </c>
      <c r="B7" s="108" t="s">
        <v>49</v>
      </c>
      <c r="C7" s="108"/>
      <c r="D7" s="108"/>
      <c r="E7" s="108"/>
      <c r="F7" s="11" t="s">
        <v>59</v>
      </c>
      <c r="G7" s="11" t="s">
        <v>506</v>
      </c>
      <c r="H7" s="11" t="s">
        <v>507</v>
      </c>
      <c r="I7" s="11" t="s">
        <v>508</v>
      </c>
      <c r="J7" s="11" t="s">
        <v>509</v>
      </c>
      <c r="K7" s="11" t="s">
        <v>510</v>
      </c>
      <c r="L7" s="11" t="s">
        <v>511</v>
      </c>
      <c r="M7" s="11" t="s">
        <v>512</v>
      </c>
      <c r="N7" s="11" t="s">
        <v>513</v>
      </c>
    </row>
    <row r="8" spans="1:14" ht="15" customHeight="1" x14ac:dyDescent="0.25">
      <c r="A8" s="109" t="s">
        <v>588</v>
      </c>
      <c r="B8" s="109"/>
      <c r="C8" s="109"/>
      <c r="D8" s="109"/>
      <c r="E8" s="109"/>
      <c r="F8" s="109"/>
      <c r="G8" s="109"/>
      <c r="H8" s="109"/>
      <c r="I8" s="109"/>
      <c r="J8" s="109"/>
      <c r="K8" s="109"/>
      <c r="L8" s="109"/>
      <c r="M8" s="109"/>
      <c r="N8" s="109"/>
    </row>
    <row r="9" spans="1:14" x14ac:dyDescent="0.25">
      <c r="A9" s="10">
        <v>1</v>
      </c>
      <c r="B9" s="96" t="s">
        <v>583</v>
      </c>
      <c r="C9" s="96"/>
      <c r="D9" s="96"/>
      <c r="E9" s="96"/>
      <c r="F9" s="16" t="s">
        <v>101</v>
      </c>
      <c r="G9" s="52"/>
      <c r="H9" s="51">
        <f>CBA_Calculation!H5*CBA_Calculation!H29*12/10^7</f>
        <v>0</v>
      </c>
      <c r="I9" s="51">
        <f>CBA_Calculation!I5*CBA_Calculation!I29*12/10^7</f>
        <v>0</v>
      </c>
      <c r="J9" s="51">
        <f>CBA_Calculation!J5*CBA_Calculation!J29*12/10^7</f>
        <v>0</v>
      </c>
      <c r="K9" s="51">
        <f>CBA_Calculation!K5*CBA_Calculation!K29*12/10^7</f>
        <v>0</v>
      </c>
      <c r="L9" s="51">
        <f>CBA_Calculation!L5*CBA_Calculation!L29*12/10^7</f>
        <v>0</v>
      </c>
      <c r="M9" s="51">
        <f>CBA_Calculation!M5*CBA_Calculation!M29*12/10^7</f>
        <v>0</v>
      </c>
      <c r="N9" s="51">
        <f>CBA_Calculation!N5*CBA_Calculation!N29*12/10^7</f>
        <v>0</v>
      </c>
    </row>
    <row r="10" spans="1:14" x14ac:dyDescent="0.25">
      <c r="A10" s="10">
        <v>2</v>
      </c>
      <c r="B10" s="96" t="s">
        <v>584</v>
      </c>
      <c r="C10" s="96"/>
      <c r="D10" s="96"/>
      <c r="E10" s="96"/>
      <c r="F10" s="16" t="s">
        <v>101</v>
      </c>
      <c r="G10" s="52"/>
      <c r="H10" s="51" t="e">
        <f>(CBA_Calculation!$G$49-CBA_Calculation!H49)*CBA_Calculation!H37*CBA_Calculation!H25/10</f>
        <v>#DIV/0!</v>
      </c>
      <c r="I10" s="51" t="e">
        <f>(CBA_Calculation!$G$49-CBA_Calculation!I49)*CBA_Calculation!I37*CBA_Calculation!I25/10</f>
        <v>#DIV/0!</v>
      </c>
      <c r="J10" s="51" t="e">
        <f>(CBA_Calculation!$G$49-CBA_Calculation!J49)*CBA_Calculation!J37*CBA_Calculation!J25/10</f>
        <v>#DIV/0!</v>
      </c>
      <c r="K10" s="51" t="e">
        <f>(CBA_Calculation!$G$49-CBA_Calculation!K49)*CBA_Calculation!K37*CBA_Calculation!K25/10</f>
        <v>#DIV/0!</v>
      </c>
      <c r="L10" s="51" t="e">
        <f>(CBA_Calculation!$G$49-CBA_Calculation!L49)*CBA_Calculation!L37*CBA_Calculation!L25/10</f>
        <v>#DIV/0!</v>
      </c>
      <c r="M10" s="51" t="e">
        <f>(CBA_Calculation!$G$49-CBA_Calculation!M49)*CBA_Calculation!M37*CBA_Calculation!M25/10</f>
        <v>#DIV/0!</v>
      </c>
      <c r="N10" s="51" t="e">
        <f>(CBA_Calculation!$G$49-CBA_Calculation!N49)*CBA_Calculation!N37*CBA_Calculation!N25/10</f>
        <v>#DIV/0!</v>
      </c>
    </row>
    <row r="11" spans="1:14" x14ac:dyDescent="0.25">
      <c r="A11" s="10">
        <v>3</v>
      </c>
      <c r="B11" s="96" t="s">
        <v>585</v>
      </c>
      <c r="C11" s="96"/>
      <c r="D11" s="96"/>
      <c r="E11" s="96"/>
      <c r="F11" s="16" t="s">
        <v>101</v>
      </c>
      <c r="G11" s="52"/>
      <c r="H11" s="51" t="e">
        <f>(CBA_Calculation!H38*(CBA_Calculation!$G$36-CBA_Calculation!H36)*10^6*CBA_Calculation!H19/10^7)*0.6</f>
        <v>#DIV/0!</v>
      </c>
      <c r="I11" s="51" t="e">
        <f>(CBA_Calculation!I38*(CBA_Calculation!$G$36-CBA_Calculation!I36)*10^6*CBA_Calculation!I19/10^7)*0.5</f>
        <v>#DIV/0!</v>
      </c>
      <c r="J11" s="51" t="e">
        <f>(CBA_Calculation!J38*(CBA_Calculation!$G$36-CBA_Calculation!J36)*10^6*CBA_Calculation!J19/10^7)*0.4</f>
        <v>#DIV/0!</v>
      </c>
      <c r="K11" s="51" t="e">
        <f>(CBA_Calculation!K38*(CBA_Calculation!$G$36-CBA_Calculation!K36)*10^6*CBA_Calculation!K19/10^7)*0.25</f>
        <v>#DIV/0!</v>
      </c>
      <c r="L11" s="51" t="e">
        <f>(CBA_Calculation!L38*(CBA_Calculation!$G$36-CBA_Calculation!L36)*10^6*CBA_Calculation!L19/10^7)*0.25</f>
        <v>#DIV/0!</v>
      </c>
      <c r="M11" s="51" t="e">
        <f>(CBA_Calculation!M38*(CBA_Calculation!$G$36-CBA_Calculation!M36)*10^6*CBA_Calculation!M19/10^7)*0.1</f>
        <v>#DIV/0!</v>
      </c>
      <c r="N11" s="51" t="e">
        <f>(CBA_Calculation!N38*(CBA_Calculation!$G$36-CBA_Calculation!N36)*10^6*CBA_Calculation!N19/10^7)*0.1</f>
        <v>#DIV/0!</v>
      </c>
    </row>
    <row r="12" spans="1:14" ht="15" x14ac:dyDescent="0.25">
      <c r="A12" s="10">
        <v>4</v>
      </c>
      <c r="B12" s="96" t="s">
        <v>586</v>
      </c>
      <c r="C12" s="96"/>
      <c r="D12" s="96"/>
      <c r="E12" s="96"/>
      <c r="F12" s="16" t="s">
        <v>101</v>
      </c>
      <c r="G12" s="52"/>
      <c r="H12" s="62" t="e">
        <f>SUM(H9:H11)</f>
        <v>#DIV/0!</v>
      </c>
      <c r="I12" s="62" t="e">
        <f t="shared" ref="I12:N12" si="0">SUM(I9:I11)</f>
        <v>#DIV/0!</v>
      </c>
      <c r="J12" s="62" t="e">
        <f t="shared" si="0"/>
        <v>#DIV/0!</v>
      </c>
      <c r="K12" s="62" t="e">
        <f t="shared" si="0"/>
        <v>#DIV/0!</v>
      </c>
      <c r="L12" s="62" t="e">
        <f t="shared" si="0"/>
        <v>#DIV/0!</v>
      </c>
      <c r="M12" s="62" t="e">
        <f t="shared" si="0"/>
        <v>#DIV/0!</v>
      </c>
      <c r="N12" s="62" t="e">
        <f t="shared" si="0"/>
        <v>#DIV/0!</v>
      </c>
    </row>
    <row r="13" spans="1:14" x14ac:dyDescent="0.25">
      <c r="A13" s="10">
        <v>5</v>
      </c>
      <c r="B13" s="96" t="s">
        <v>594</v>
      </c>
      <c r="C13" s="96"/>
      <c r="D13" s="96"/>
      <c r="E13" s="96"/>
      <c r="F13" s="16" t="s">
        <v>101</v>
      </c>
      <c r="G13" s="52"/>
      <c r="H13" s="51" t="e">
        <f>H12*(1-CBA_Assumptions!$J$45)</f>
        <v>#DIV/0!</v>
      </c>
      <c r="I13" s="51" t="e">
        <f>I12*(1-CBA_Assumptions!$J$45)</f>
        <v>#DIV/0!</v>
      </c>
      <c r="J13" s="51" t="e">
        <f>J12*(1-CBA_Assumptions!$J$45)</f>
        <v>#DIV/0!</v>
      </c>
      <c r="K13" s="51" t="e">
        <f>K12*(1-CBA_Assumptions!$J$45)</f>
        <v>#DIV/0!</v>
      </c>
      <c r="L13" s="51" t="e">
        <f>L12*(1-CBA_Assumptions!$J$45)</f>
        <v>#DIV/0!</v>
      </c>
      <c r="M13" s="51" t="e">
        <f>M12*(1-CBA_Assumptions!$J$45)</f>
        <v>#DIV/0!</v>
      </c>
      <c r="N13" s="51" t="e">
        <f>N12*(1-CBA_Assumptions!$J$45)</f>
        <v>#DIV/0!</v>
      </c>
    </row>
    <row r="14" spans="1:14" x14ac:dyDescent="0.25">
      <c r="A14" s="10">
        <v>6</v>
      </c>
      <c r="B14" s="96" t="s">
        <v>587</v>
      </c>
      <c r="C14" s="96"/>
      <c r="D14" s="96"/>
      <c r="E14" s="96"/>
      <c r="F14" s="16" t="s">
        <v>101</v>
      </c>
      <c r="G14" s="52"/>
      <c r="H14" s="51" t="e">
        <f>CBA_Calculation!H17*(CBA_Calculation!$G$51-CBA_Calculation!H51)/365-SUM($G$14:G14)</f>
        <v>#DIV/0!</v>
      </c>
      <c r="I14" s="51" t="e">
        <f>CBA_Calculation!I17*(CBA_Calculation!$G$51-CBA_Calculation!I51)/365-SUM($G$14:H14)</f>
        <v>#DIV/0!</v>
      </c>
      <c r="J14" s="51" t="e">
        <f>CBA_Calculation!J17*(CBA_Calculation!$G$51-CBA_Calculation!J51)/365-SUM($G$14:I14)</f>
        <v>#DIV/0!</v>
      </c>
      <c r="K14" s="51" t="e">
        <f>CBA_Calculation!K17*(CBA_Calculation!$G$51-CBA_Calculation!K51)/365-SUM($G$14:J14)</f>
        <v>#DIV/0!</v>
      </c>
      <c r="L14" s="51" t="e">
        <f>CBA_Calculation!L17*(CBA_Calculation!$G$51-CBA_Calculation!L51)/365-SUM($G$14:K14)</f>
        <v>#DIV/0!</v>
      </c>
      <c r="M14" s="51" t="e">
        <f>CBA_Calculation!M17*(CBA_Calculation!$G$51-CBA_Calculation!M51)/365-SUM($G$14:L14)</f>
        <v>#DIV/0!</v>
      </c>
      <c r="N14" s="51" t="e">
        <f>CBA_Calculation!N17*(CBA_Calculation!$G$51-CBA_Calculation!N51)/365-SUM($G$14:M14)</f>
        <v>#DIV/0!</v>
      </c>
    </row>
    <row r="15" spans="1:14" ht="15" customHeight="1" x14ac:dyDescent="0.25">
      <c r="A15" s="126" t="s">
        <v>589</v>
      </c>
      <c r="B15" s="126"/>
      <c r="C15" s="126"/>
      <c r="D15" s="126"/>
      <c r="E15" s="126"/>
      <c r="F15" s="12" t="s">
        <v>101</v>
      </c>
      <c r="G15" s="12">
        <v>0</v>
      </c>
      <c r="H15" s="53" t="e">
        <f>H13+H14</f>
        <v>#DIV/0!</v>
      </c>
      <c r="I15" s="53" t="e">
        <f t="shared" ref="I15:N15" si="1">I13+I14</f>
        <v>#DIV/0!</v>
      </c>
      <c r="J15" s="53" t="e">
        <f t="shared" si="1"/>
        <v>#DIV/0!</v>
      </c>
      <c r="K15" s="53" t="e">
        <f t="shared" si="1"/>
        <v>#DIV/0!</v>
      </c>
      <c r="L15" s="53" t="e">
        <f t="shared" si="1"/>
        <v>#DIV/0!</v>
      </c>
      <c r="M15" s="53" t="e">
        <f t="shared" si="1"/>
        <v>#DIV/0!</v>
      </c>
      <c r="N15" s="53" t="e">
        <f t="shared" si="1"/>
        <v>#DIV/0!</v>
      </c>
    </row>
    <row r="16" spans="1:14" ht="15" x14ac:dyDescent="0.25">
      <c r="A16" s="109" t="s">
        <v>590</v>
      </c>
      <c r="B16" s="109"/>
      <c r="C16" s="109"/>
      <c r="D16" s="109"/>
      <c r="E16" s="109"/>
      <c r="F16" s="109"/>
      <c r="G16" s="109"/>
      <c r="H16" s="109"/>
      <c r="I16" s="109"/>
      <c r="J16" s="109"/>
      <c r="K16" s="109"/>
      <c r="L16" s="109"/>
      <c r="M16" s="109"/>
      <c r="N16" s="109"/>
    </row>
    <row r="17" spans="1:14" x14ac:dyDescent="0.25">
      <c r="A17" s="10">
        <v>7</v>
      </c>
      <c r="B17" s="96" t="s">
        <v>591</v>
      </c>
      <c r="C17" s="96"/>
      <c r="D17" s="96"/>
      <c r="E17" s="96"/>
      <c r="F17" s="16" t="s">
        <v>101</v>
      </c>
      <c r="G17" s="52"/>
      <c r="H17" s="51">
        <f>CBA_Calculation!H30*CBA_Calculation!H57</f>
        <v>0</v>
      </c>
      <c r="I17" s="51">
        <f>CBA_Calculation!I30*CBA_Calculation!I57</f>
        <v>0</v>
      </c>
      <c r="J17" s="51">
        <f>CBA_Calculation!J30*CBA_Calculation!J57</f>
        <v>0</v>
      </c>
      <c r="K17" s="51">
        <f>CBA_Calculation!K30*CBA_Calculation!K57</f>
        <v>0</v>
      </c>
      <c r="L17" s="51">
        <f>CBA_Calculation!L30*CBA_Calculation!L57</f>
        <v>0</v>
      </c>
      <c r="M17" s="51">
        <f>CBA_Calculation!M30*CBA_Calculation!M57</f>
        <v>0</v>
      </c>
      <c r="N17" s="51">
        <f>CBA_Calculation!N30*CBA_Calculation!N57</f>
        <v>0</v>
      </c>
    </row>
    <row r="18" spans="1:14" x14ac:dyDescent="0.25">
      <c r="A18" s="10">
        <v>8</v>
      </c>
      <c r="B18" s="96" t="s">
        <v>592</v>
      </c>
      <c r="C18" s="96"/>
      <c r="D18" s="96"/>
      <c r="E18" s="96"/>
      <c r="F18" s="16" t="s">
        <v>101</v>
      </c>
      <c r="G18" s="52"/>
      <c r="H18" s="51">
        <f>H17*(1-CBA_Assumptions!$J$45)</f>
        <v>0</v>
      </c>
      <c r="I18" s="51">
        <f>I17*(1-CBA_Assumptions!$J$45)</f>
        <v>0</v>
      </c>
      <c r="J18" s="51">
        <f>J17*(1-CBA_Assumptions!$J$45)</f>
        <v>0</v>
      </c>
      <c r="K18" s="51">
        <f>K17*(1-CBA_Assumptions!$J$45)</f>
        <v>0</v>
      </c>
      <c r="L18" s="51">
        <f>L17*(1-CBA_Assumptions!$J$45)</f>
        <v>0</v>
      </c>
      <c r="M18" s="51">
        <f>M17*(1-CBA_Assumptions!$J$45)</f>
        <v>0</v>
      </c>
      <c r="N18" s="51">
        <f>N17*(1-CBA_Assumptions!$J$45)</f>
        <v>0</v>
      </c>
    </row>
    <row r="19" spans="1:14" ht="15" x14ac:dyDescent="0.25">
      <c r="A19" s="126" t="s">
        <v>595</v>
      </c>
      <c r="B19" s="126"/>
      <c r="C19" s="126"/>
      <c r="D19" s="126"/>
      <c r="E19" s="126"/>
      <c r="F19" s="12" t="s">
        <v>101</v>
      </c>
      <c r="G19" s="54">
        <v>0</v>
      </c>
      <c r="H19" s="53">
        <f>H18</f>
        <v>0</v>
      </c>
      <c r="I19" s="53">
        <f t="shared" ref="I19:N19" si="2">I18</f>
        <v>0</v>
      </c>
      <c r="J19" s="53">
        <f t="shared" si="2"/>
        <v>0</v>
      </c>
      <c r="K19" s="53">
        <f t="shared" si="2"/>
        <v>0</v>
      </c>
      <c r="L19" s="53">
        <f t="shared" si="2"/>
        <v>0</v>
      </c>
      <c r="M19" s="53">
        <f t="shared" si="2"/>
        <v>0</v>
      </c>
      <c r="N19" s="53">
        <f t="shared" si="2"/>
        <v>0</v>
      </c>
    </row>
    <row r="20" spans="1:14" ht="15" x14ac:dyDescent="0.25">
      <c r="A20" s="109" t="s">
        <v>596</v>
      </c>
      <c r="B20" s="109"/>
      <c r="C20" s="109"/>
      <c r="D20" s="109"/>
      <c r="E20" s="109"/>
      <c r="F20" s="109"/>
      <c r="G20" s="109"/>
      <c r="H20" s="109"/>
      <c r="I20" s="109"/>
      <c r="J20" s="109"/>
      <c r="K20" s="109"/>
      <c r="L20" s="109"/>
      <c r="M20" s="109"/>
      <c r="N20" s="109"/>
    </row>
    <row r="21" spans="1:14" x14ac:dyDescent="0.25">
      <c r="A21" s="10">
        <v>9</v>
      </c>
      <c r="B21" s="96" t="s">
        <v>597</v>
      </c>
      <c r="C21" s="96"/>
      <c r="D21" s="96"/>
      <c r="E21" s="96"/>
      <c r="F21" s="16" t="s">
        <v>101</v>
      </c>
      <c r="G21" s="52"/>
      <c r="H21" s="51" t="e">
        <f>IF(CBA_Calculation!H53&gt;CBA_Calculation!H15,(1-1/CBA_Calculation!H15)*(CBA_Assumptions!$J$19+CBA_Assumptions!$J$20),(1-1/CBA_Calculation!H53)*(CBA_Assumptions!$J$19+CBA_Assumptions!$J$20))-SUM($G$21:G21)</f>
        <v>#DIV/0!</v>
      </c>
      <c r="I21" s="51" t="e">
        <f>IF(CBA_Calculation!I53&gt;CBA_Calculation!I15,(1-1/CBA_Calculation!I15)*(CBA_Assumptions!$J$19+CBA_Assumptions!$J$20),(1-1/CBA_Calculation!I53)*(CBA_Assumptions!$J$19+CBA_Assumptions!$J$20))-SUM($G$21:H21)</f>
        <v>#DIV/0!</v>
      </c>
      <c r="J21" s="51" t="e">
        <f>IF(CBA_Calculation!J53&gt;CBA_Calculation!J15,(1-1/CBA_Calculation!J15)*(CBA_Assumptions!$J$19+CBA_Assumptions!$J$20),(1-1/CBA_Calculation!J53)*(CBA_Assumptions!$J$19+CBA_Assumptions!$J$20))-SUM($G$21:I21)</f>
        <v>#DIV/0!</v>
      </c>
      <c r="K21" s="51" t="e">
        <f>IF(CBA_Calculation!K53&gt;CBA_Calculation!K15,(1-1/CBA_Calculation!K15)*(CBA_Assumptions!$J$19+CBA_Assumptions!$J$20),(1-1/CBA_Calculation!K53)*(CBA_Assumptions!$J$19+CBA_Assumptions!$J$20))-SUM($G$21:J21)</f>
        <v>#DIV/0!</v>
      </c>
      <c r="L21" s="51" t="e">
        <f>IF(CBA_Calculation!L53&gt;CBA_Calculation!L15,(1-1/CBA_Calculation!L15)*(CBA_Assumptions!$J$19+CBA_Assumptions!$J$20),(1-1/CBA_Calculation!L53)*(CBA_Assumptions!$J$19+CBA_Assumptions!$J$20))-SUM($G$21:K21)</f>
        <v>#DIV/0!</v>
      </c>
      <c r="M21" s="51" t="e">
        <f>IF(CBA_Calculation!M53&gt;CBA_Calculation!M15,(1-1/CBA_Calculation!M15)*(CBA_Assumptions!$J$19+CBA_Assumptions!$J$20),(1-1/CBA_Calculation!M53)*(CBA_Assumptions!$J$19+CBA_Assumptions!$J$20))-SUM($G$21:L21)</f>
        <v>#DIV/0!</v>
      </c>
      <c r="N21" s="51" t="e">
        <f>IF(CBA_Calculation!N53&gt;CBA_Calculation!N15,(1-1/CBA_Calculation!N15)*(CBA_Assumptions!$J$19+CBA_Assumptions!$J$20),(1-1/CBA_Calculation!N53)*(CBA_Assumptions!$J$19+CBA_Assumptions!$J$20))-SUM($G$21:M21)</f>
        <v>#DIV/0!</v>
      </c>
    </row>
    <row r="22" spans="1:14" ht="15" x14ac:dyDescent="0.25">
      <c r="A22" s="126" t="s">
        <v>598</v>
      </c>
      <c r="B22" s="126"/>
      <c r="C22" s="126"/>
      <c r="D22" s="126"/>
      <c r="E22" s="126"/>
      <c r="F22" s="12" t="s">
        <v>101</v>
      </c>
      <c r="G22" s="54">
        <v>0</v>
      </c>
      <c r="H22" s="55" t="e">
        <f>H21</f>
        <v>#DIV/0!</v>
      </c>
      <c r="I22" s="55" t="e">
        <f t="shared" ref="I22:N22" si="3">I21</f>
        <v>#DIV/0!</v>
      </c>
      <c r="J22" s="55" t="e">
        <f t="shared" si="3"/>
        <v>#DIV/0!</v>
      </c>
      <c r="K22" s="55" t="e">
        <f t="shared" si="3"/>
        <v>#DIV/0!</v>
      </c>
      <c r="L22" s="55" t="e">
        <f t="shared" si="3"/>
        <v>#DIV/0!</v>
      </c>
      <c r="M22" s="55" t="e">
        <f t="shared" si="3"/>
        <v>#DIV/0!</v>
      </c>
      <c r="N22" s="55" t="e">
        <f t="shared" si="3"/>
        <v>#DIV/0!</v>
      </c>
    </row>
    <row r="23" spans="1:14" ht="15" x14ac:dyDescent="0.25">
      <c r="A23" s="109" t="s">
        <v>599</v>
      </c>
      <c r="B23" s="109"/>
      <c r="C23" s="109"/>
      <c r="D23" s="109"/>
      <c r="E23" s="109"/>
      <c r="F23" s="109"/>
      <c r="G23" s="109"/>
      <c r="H23" s="109"/>
      <c r="I23" s="109"/>
      <c r="J23" s="109"/>
      <c r="K23" s="109"/>
      <c r="L23" s="109"/>
      <c r="M23" s="109"/>
      <c r="N23" s="109"/>
    </row>
    <row r="24" spans="1:14" x14ac:dyDescent="0.25">
      <c r="A24" s="10">
        <v>10</v>
      </c>
      <c r="B24" s="189" t="s">
        <v>600</v>
      </c>
      <c r="C24" s="189"/>
      <c r="D24" s="189"/>
      <c r="E24" s="189"/>
      <c r="F24" s="16" t="s">
        <v>101</v>
      </c>
      <c r="G24" s="56">
        <f>CBA_Assumptions!J61</f>
        <v>0</v>
      </c>
      <c r="H24" s="57" t="e">
        <f>CBA_Assumptions!$J$59+CBA_Calculation!H8</f>
        <v>#DIV/0!</v>
      </c>
      <c r="I24" s="57" t="e">
        <f>CBA_Assumptions!$J$59+CBA_Calculation!I8</f>
        <v>#DIV/0!</v>
      </c>
      <c r="J24" s="57" t="e">
        <f>CBA_Assumptions!$J$59+CBA_Calculation!J8</f>
        <v>#DIV/0!</v>
      </c>
      <c r="K24" s="57" t="e">
        <f>CBA_Assumptions!$J$59+CBA_Calculation!K8</f>
        <v>#DIV/0!</v>
      </c>
      <c r="L24" s="57" t="e">
        <f>CBA_Assumptions!$J$59+CBA_Calculation!L8</f>
        <v>#DIV/0!</v>
      </c>
      <c r="M24" s="57" t="e">
        <f>CBA_Assumptions!$J$59+CBA_Calculation!M8</f>
        <v>#DIV/0!</v>
      </c>
      <c r="N24" s="57" t="e">
        <f>CBA_Assumptions!$J$59+CBA_Calculation!N8</f>
        <v>#DIV/0!</v>
      </c>
    </row>
    <row r="25" spans="1:14" x14ac:dyDescent="0.25">
      <c r="A25" s="10">
        <v>11</v>
      </c>
      <c r="B25" s="189" t="s">
        <v>601</v>
      </c>
      <c r="C25" s="189"/>
      <c r="D25" s="189"/>
      <c r="E25" s="189"/>
      <c r="F25" s="24" t="s">
        <v>101</v>
      </c>
      <c r="G25" s="56">
        <v>0</v>
      </c>
      <c r="H25" s="56">
        <f>(CBA_Assumptions!J19+CBA_Assumptions!J20)*0.1</f>
        <v>0</v>
      </c>
      <c r="I25" s="56">
        <v>0</v>
      </c>
      <c r="J25" s="56">
        <v>0</v>
      </c>
      <c r="K25" s="56">
        <v>0</v>
      </c>
      <c r="L25" s="56">
        <v>0</v>
      </c>
      <c r="M25" s="56">
        <v>0</v>
      </c>
      <c r="N25" s="56">
        <v>0</v>
      </c>
    </row>
    <row r="26" spans="1:14" ht="15" x14ac:dyDescent="0.25">
      <c r="A26" s="126" t="s">
        <v>602</v>
      </c>
      <c r="B26" s="126"/>
      <c r="C26" s="126"/>
      <c r="D26" s="126"/>
      <c r="E26" s="126"/>
      <c r="F26" s="12" t="s">
        <v>101</v>
      </c>
      <c r="G26" s="53">
        <f>SUM(G24:G25)</f>
        <v>0</v>
      </c>
      <c r="H26" s="53" t="e">
        <f t="shared" ref="H26:N26" si="4">SUM(H24:H25)</f>
        <v>#DIV/0!</v>
      </c>
      <c r="I26" s="53" t="e">
        <f t="shared" si="4"/>
        <v>#DIV/0!</v>
      </c>
      <c r="J26" s="53" t="e">
        <f t="shared" si="4"/>
        <v>#DIV/0!</v>
      </c>
      <c r="K26" s="53" t="e">
        <f t="shared" si="4"/>
        <v>#DIV/0!</v>
      </c>
      <c r="L26" s="53" t="e">
        <f t="shared" si="4"/>
        <v>#DIV/0!</v>
      </c>
      <c r="M26" s="53" t="e">
        <f t="shared" si="4"/>
        <v>#DIV/0!</v>
      </c>
      <c r="N26" s="53" t="e">
        <f t="shared" si="4"/>
        <v>#DIV/0!</v>
      </c>
    </row>
    <row r="27" spans="1:14" ht="15" customHeight="1" x14ac:dyDescent="0.25">
      <c r="A27" s="10">
        <v>12</v>
      </c>
      <c r="B27" s="181" t="s">
        <v>603</v>
      </c>
      <c r="C27" s="182"/>
      <c r="D27" s="182"/>
      <c r="E27" s="183"/>
      <c r="F27" s="25" t="s">
        <v>101</v>
      </c>
      <c r="G27" s="58">
        <v>0</v>
      </c>
      <c r="H27" s="59" t="e">
        <f>G24+H25-CBA_Assumptions!J59+CBA_Calculation!H8</f>
        <v>#DIV/0!</v>
      </c>
      <c r="I27" s="59" t="e">
        <f>H27+I25+CBA_Calculation!I8</f>
        <v>#DIV/0!</v>
      </c>
      <c r="J27" s="59" t="e">
        <f>I27+J25+CBA_Calculation!J8</f>
        <v>#DIV/0!</v>
      </c>
      <c r="K27" s="59" t="e">
        <f>J27+K25+CBA_Calculation!K8</f>
        <v>#DIV/0!</v>
      </c>
      <c r="L27" s="59" t="e">
        <f>K27+L25+CBA_Calculation!L8</f>
        <v>#DIV/0!</v>
      </c>
      <c r="M27" s="59" t="e">
        <f>L27+M25+CBA_Calculation!M8</f>
        <v>#DIV/0!</v>
      </c>
      <c r="N27" s="59" t="e">
        <f>M27+N25+CBA_Calculation!N8</f>
        <v>#DIV/0!</v>
      </c>
    </row>
    <row r="28" spans="1:14" ht="15" customHeight="1" x14ac:dyDescent="0.25">
      <c r="A28" s="10">
        <v>13</v>
      </c>
      <c r="B28" s="181" t="s">
        <v>606</v>
      </c>
      <c r="C28" s="182"/>
      <c r="D28" s="182"/>
      <c r="E28" s="183"/>
      <c r="F28" s="25" t="s">
        <v>101</v>
      </c>
      <c r="G28" s="58">
        <v>0</v>
      </c>
      <c r="H28" s="59" t="e">
        <f>H27*CBA_Assumptions!$J$45/CBA_Assumptions!$J$62</f>
        <v>#DIV/0!</v>
      </c>
      <c r="I28" s="59" t="e">
        <f>I27*CBA_Assumptions!$J$45/CBA_Assumptions!$J$62</f>
        <v>#DIV/0!</v>
      </c>
      <c r="J28" s="59" t="e">
        <f>J27*CBA_Assumptions!$J$45/CBA_Assumptions!$J$62</f>
        <v>#DIV/0!</v>
      </c>
      <c r="K28" s="59" t="e">
        <f>K27*CBA_Assumptions!$J$45/CBA_Assumptions!$J$62</f>
        <v>#DIV/0!</v>
      </c>
      <c r="L28" s="59" t="e">
        <f>L27*CBA_Assumptions!$J$45/CBA_Assumptions!$J$62</f>
        <v>#DIV/0!</v>
      </c>
      <c r="M28" s="59" t="e">
        <f>M27*CBA_Assumptions!$J$45/CBA_Assumptions!$J$62</f>
        <v>#DIV/0!</v>
      </c>
      <c r="N28" s="59" t="e">
        <f>N27*CBA_Assumptions!$J$45/CBA_Assumptions!$J$62</f>
        <v>#DIV/0!</v>
      </c>
    </row>
    <row r="29" spans="1:14" ht="15" customHeight="1" x14ac:dyDescent="0.25">
      <c r="A29" s="10">
        <v>14</v>
      </c>
      <c r="B29" s="186" t="s">
        <v>604</v>
      </c>
      <c r="C29" s="187"/>
      <c r="D29" s="187"/>
      <c r="E29" s="188"/>
      <c r="F29" s="26" t="s">
        <v>101</v>
      </c>
      <c r="G29" s="60">
        <f>G15+G19+G22-G26+G28</f>
        <v>0</v>
      </c>
      <c r="H29" s="61" t="e">
        <f t="shared" ref="H29:N29" si="5">H15+H19+H22-H26+H28</f>
        <v>#DIV/0!</v>
      </c>
      <c r="I29" s="61" t="e">
        <f t="shared" si="5"/>
        <v>#DIV/0!</v>
      </c>
      <c r="J29" s="61" t="e">
        <f t="shared" si="5"/>
        <v>#DIV/0!</v>
      </c>
      <c r="K29" s="61" t="e">
        <f t="shared" si="5"/>
        <v>#DIV/0!</v>
      </c>
      <c r="L29" s="61" t="e">
        <f t="shared" si="5"/>
        <v>#DIV/0!</v>
      </c>
      <c r="M29" s="61" t="e">
        <f t="shared" si="5"/>
        <v>#DIV/0!</v>
      </c>
      <c r="N29" s="61" t="e">
        <f t="shared" si="5"/>
        <v>#DIV/0!</v>
      </c>
    </row>
    <row r="30" spans="1:14" ht="15" customHeight="1" x14ac:dyDescent="0.25">
      <c r="A30" s="185" t="s">
        <v>605</v>
      </c>
      <c r="B30" s="185"/>
      <c r="C30" s="185"/>
      <c r="D30" s="185"/>
      <c r="E30" s="185"/>
      <c r="F30" s="63" t="s">
        <v>102</v>
      </c>
      <c r="G30" s="184" t="e">
        <f>IRR(G29:N29)</f>
        <v>#VALUE!</v>
      </c>
      <c r="H30" s="184"/>
      <c r="I30" s="184"/>
      <c r="J30" s="184"/>
      <c r="K30" s="184"/>
      <c r="L30" s="184"/>
      <c r="M30" s="184"/>
      <c r="N30" s="184"/>
    </row>
    <row r="31" spans="1:14" x14ac:dyDescent="0.25">
      <c r="H31" s="20"/>
      <c r="I31" s="20"/>
      <c r="J31" s="20"/>
      <c r="K31" s="20"/>
      <c r="L31" s="20"/>
      <c r="M31" s="20"/>
      <c r="N31" s="20"/>
    </row>
    <row r="32" spans="1:14" x14ac:dyDescent="0.25">
      <c r="H32" s="20"/>
      <c r="I32" s="20"/>
      <c r="J32" s="20"/>
      <c r="K32" s="20"/>
      <c r="L32" s="20"/>
      <c r="M32" s="20"/>
      <c r="N32" s="20"/>
    </row>
    <row r="33" spans="8:14" x14ac:dyDescent="0.25">
      <c r="H33" s="20"/>
      <c r="I33" s="20"/>
      <c r="J33" s="20"/>
      <c r="K33" s="20"/>
      <c r="L33" s="20"/>
      <c r="M33" s="20"/>
      <c r="N33" s="20"/>
    </row>
    <row r="34" spans="8:14" x14ac:dyDescent="0.25">
      <c r="H34" s="20"/>
      <c r="I34" s="20"/>
      <c r="J34" s="20"/>
      <c r="K34" s="20"/>
      <c r="L34" s="20"/>
      <c r="M34" s="20"/>
      <c r="N34" s="20"/>
    </row>
    <row r="35" spans="8:14" x14ac:dyDescent="0.25">
      <c r="H35" s="20"/>
      <c r="I35" s="20"/>
      <c r="J35" s="20"/>
      <c r="K35" s="20"/>
      <c r="L35" s="20"/>
      <c r="M35" s="20"/>
      <c r="N35" s="20"/>
    </row>
    <row r="36" spans="8:14" x14ac:dyDescent="0.25">
      <c r="H36" s="20"/>
      <c r="I36" s="20"/>
      <c r="J36" s="20"/>
      <c r="K36" s="20"/>
      <c r="L36" s="20"/>
      <c r="M36" s="20"/>
      <c r="N36" s="20"/>
    </row>
    <row r="37" spans="8:14" x14ac:dyDescent="0.25">
      <c r="H37" s="20"/>
      <c r="I37" s="20"/>
      <c r="J37" s="20"/>
      <c r="K37" s="20"/>
      <c r="L37" s="20"/>
      <c r="M37" s="20"/>
      <c r="N37" s="20"/>
    </row>
    <row r="38" spans="8:14" x14ac:dyDescent="0.25">
      <c r="H38" s="20"/>
      <c r="I38" s="20"/>
      <c r="J38" s="20"/>
      <c r="K38" s="20"/>
      <c r="L38" s="20"/>
      <c r="M38" s="20"/>
      <c r="N38" s="20"/>
    </row>
    <row r="39" spans="8:14" x14ac:dyDescent="0.25">
      <c r="H39" s="20"/>
      <c r="I39" s="20"/>
      <c r="J39" s="20"/>
      <c r="K39" s="20"/>
      <c r="L39" s="20"/>
      <c r="M39" s="20"/>
      <c r="N39" s="20"/>
    </row>
    <row r="40" spans="8:14" x14ac:dyDescent="0.25">
      <c r="H40" s="20"/>
      <c r="I40" s="20"/>
      <c r="J40" s="20"/>
      <c r="K40" s="20"/>
      <c r="L40" s="20"/>
      <c r="M40" s="20"/>
      <c r="N40" s="20"/>
    </row>
    <row r="41" spans="8:14" x14ac:dyDescent="0.25">
      <c r="H41" s="20"/>
      <c r="I41" s="20"/>
      <c r="J41" s="20"/>
      <c r="K41" s="20"/>
      <c r="L41" s="20"/>
      <c r="M41" s="20"/>
      <c r="N41" s="20"/>
    </row>
    <row r="42" spans="8:14" x14ac:dyDescent="0.25">
      <c r="H42" s="20"/>
      <c r="I42" s="20"/>
      <c r="J42" s="20"/>
      <c r="K42" s="20"/>
      <c r="L42" s="20"/>
      <c r="M42" s="20"/>
      <c r="N42" s="20"/>
    </row>
    <row r="43" spans="8:14" x14ac:dyDescent="0.25">
      <c r="H43" s="20"/>
      <c r="I43" s="20"/>
      <c r="J43" s="20"/>
      <c r="K43" s="20"/>
      <c r="L43" s="20"/>
      <c r="M43" s="20"/>
      <c r="N43" s="20"/>
    </row>
    <row r="44" spans="8:14" x14ac:dyDescent="0.25">
      <c r="H44" s="20"/>
      <c r="I44" s="20"/>
      <c r="J44" s="20"/>
      <c r="K44" s="20"/>
      <c r="L44" s="20"/>
      <c r="M44" s="20"/>
      <c r="N44" s="20"/>
    </row>
    <row r="45" spans="8:14" x14ac:dyDescent="0.25">
      <c r="H45" s="20"/>
      <c r="I45" s="20"/>
      <c r="J45" s="20"/>
      <c r="K45" s="20"/>
      <c r="L45" s="20"/>
      <c r="M45" s="20"/>
      <c r="N45" s="20"/>
    </row>
    <row r="46" spans="8:14" x14ac:dyDescent="0.25">
      <c r="H46" s="20"/>
      <c r="I46" s="20"/>
      <c r="J46" s="20"/>
      <c r="K46" s="20"/>
      <c r="L46" s="20"/>
      <c r="M46" s="20"/>
      <c r="N46" s="20"/>
    </row>
    <row r="47" spans="8:14" x14ac:dyDescent="0.25">
      <c r="H47" s="20"/>
      <c r="I47" s="20"/>
      <c r="J47" s="20"/>
      <c r="K47" s="20"/>
      <c r="L47" s="20"/>
      <c r="M47" s="20"/>
      <c r="N47" s="20"/>
    </row>
    <row r="48" spans="8:14" x14ac:dyDescent="0.25">
      <c r="H48" s="20"/>
      <c r="I48" s="20"/>
      <c r="J48" s="20"/>
      <c r="K48" s="20"/>
      <c r="L48" s="20"/>
      <c r="M48" s="20"/>
      <c r="N48" s="20"/>
    </row>
  </sheetData>
  <sheetProtection password="C08E" sheet="1" objects="1" scenarios="1"/>
  <mergeCells count="35">
    <mergeCell ref="A1:N1"/>
    <mergeCell ref="H6:N6"/>
    <mergeCell ref="B7:E7"/>
    <mergeCell ref="A2:D2"/>
    <mergeCell ref="A3:D3"/>
    <mergeCell ref="A4:D4"/>
    <mergeCell ref="A5:D5"/>
    <mergeCell ref="E2:N2"/>
    <mergeCell ref="E3:N3"/>
    <mergeCell ref="E4:N4"/>
    <mergeCell ref="A8:N8"/>
    <mergeCell ref="B13:E13"/>
    <mergeCell ref="B14:E14"/>
    <mergeCell ref="A15:E15"/>
    <mergeCell ref="E5:N5"/>
    <mergeCell ref="B9:E9"/>
    <mergeCell ref="B10:E10"/>
    <mergeCell ref="B11:E11"/>
    <mergeCell ref="B12:E12"/>
    <mergeCell ref="B25:E25"/>
    <mergeCell ref="B17:E17"/>
    <mergeCell ref="B18:E18"/>
    <mergeCell ref="A19:E19"/>
    <mergeCell ref="A16:N16"/>
    <mergeCell ref="A20:N20"/>
    <mergeCell ref="B21:E21"/>
    <mergeCell ref="A22:E22"/>
    <mergeCell ref="B24:E24"/>
    <mergeCell ref="A23:N23"/>
    <mergeCell ref="A26:E26"/>
    <mergeCell ref="B27:E27"/>
    <mergeCell ref="B28:E28"/>
    <mergeCell ref="G30:N30"/>
    <mergeCell ref="A30:E30"/>
    <mergeCell ref="B29:E29"/>
  </mergeCells>
  <printOptions horizontalCentered="1"/>
  <pageMargins left="0.51181102362204722" right="0.51181102362204722" top="0.98425196850393704" bottom="0.98425196850393704" header="0.23622047244094491" footer="0.23622047244094491"/>
  <pageSetup paperSize="9" orientation="landscape" r:id="rId1"/>
  <headerFooter>
    <oddHeader>&amp;L&amp;G&amp;C&amp;G&amp;R&amp;G</oddHeader>
    <oddFooter>&amp;R&amp;"Arial,Regular"Page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Normal="100" zoomScaleSheetLayoutView="100" workbookViewId="0">
      <selection sqref="A1:J1"/>
    </sheetView>
  </sheetViews>
  <sheetFormatPr defaultRowHeight="14.25" x14ac:dyDescent="0.25"/>
  <cols>
    <col min="1" max="16384" width="9.140625" style="1"/>
  </cols>
  <sheetData>
    <row r="1" spans="1:10" ht="15.75" x14ac:dyDescent="0.25">
      <c r="A1" s="97" t="s">
        <v>15</v>
      </c>
      <c r="B1" s="97"/>
      <c r="C1" s="97"/>
      <c r="D1" s="97"/>
      <c r="E1" s="97"/>
      <c r="F1" s="97"/>
      <c r="G1" s="97"/>
      <c r="H1" s="97"/>
      <c r="I1" s="97"/>
      <c r="J1" s="97"/>
    </row>
    <row r="2" spans="1:10" x14ac:dyDescent="0.25">
      <c r="A2" s="2"/>
      <c r="B2" s="2"/>
      <c r="C2" s="2"/>
      <c r="D2" s="2"/>
      <c r="E2" s="2"/>
      <c r="F2" s="2"/>
      <c r="G2" s="2"/>
      <c r="H2" s="2"/>
      <c r="I2" s="2"/>
      <c r="J2" s="2"/>
    </row>
    <row r="3" spans="1:10" x14ac:dyDescent="0.25">
      <c r="A3" s="5">
        <v>1</v>
      </c>
      <c r="B3" s="96" t="s">
        <v>8</v>
      </c>
      <c r="C3" s="96"/>
      <c r="D3" s="96"/>
      <c r="E3" s="96"/>
      <c r="F3" s="96"/>
      <c r="G3" s="96"/>
      <c r="H3" s="96"/>
      <c r="I3" s="96"/>
      <c r="J3" s="96"/>
    </row>
    <row r="4" spans="1:10" x14ac:dyDescent="0.25">
      <c r="A4" s="5">
        <v>2</v>
      </c>
      <c r="B4" s="96" t="s">
        <v>33</v>
      </c>
      <c r="C4" s="96"/>
      <c r="D4" s="96"/>
      <c r="E4" s="96"/>
      <c r="F4" s="96"/>
      <c r="G4" s="96"/>
      <c r="H4" s="96"/>
      <c r="I4" s="96"/>
      <c r="J4" s="96"/>
    </row>
    <row r="5" spans="1:10" x14ac:dyDescent="0.25">
      <c r="A5" s="5">
        <v>3</v>
      </c>
      <c r="B5" s="96" t="s">
        <v>31</v>
      </c>
      <c r="C5" s="96"/>
      <c r="D5" s="96"/>
      <c r="E5" s="96"/>
      <c r="F5" s="96"/>
      <c r="G5" s="96"/>
      <c r="H5" s="96"/>
      <c r="I5" s="96"/>
      <c r="J5" s="96"/>
    </row>
    <row r="6" spans="1:10" x14ac:dyDescent="0.25">
      <c r="A6" s="5">
        <v>4</v>
      </c>
      <c r="B6" s="96" t="s">
        <v>9</v>
      </c>
      <c r="C6" s="96"/>
      <c r="D6" s="96"/>
      <c r="E6" s="96"/>
      <c r="F6" s="96"/>
      <c r="G6" s="96"/>
      <c r="H6" s="96"/>
      <c r="I6" s="96"/>
      <c r="J6" s="96"/>
    </row>
    <row r="7" spans="1:10" x14ac:dyDescent="0.25">
      <c r="A7" s="5">
        <v>5</v>
      </c>
      <c r="B7" s="96" t="s">
        <v>32</v>
      </c>
      <c r="C7" s="96"/>
      <c r="D7" s="96"/>
      <c r="E7" s="96"/>
      <c r="F7" s="96"/>
      <c r="G7" s="96"/>
      <c r="H7" s="96"/>
      <c r="I7" s="96"/>
      <c r="J7" s="96"/>
    </row>
    <row r="8" spans="1:10" x14ac:dyDescent="0.25">
      <c r="A8" s="5">
        <v>6</v>
      </c>
      <c r="B8" s="96" t="s">
        <v>10</v>
      </c>
      <c r="C8" s="96"/>
      <c r="D8" s="96"/>
      <c r="E8" s="96"/>
      <c r="F8" s="96"/>
      <c r="G8" s="96"/>
      <c r="H8" s="96"/>
      <c r="I8" s="96"/>
      <c r="J8" s="96"/>
    </row>
    <row r="10" spans="1:10" x14ac:dyDescent="0.25">
      <c r="A10" s="95" t="s">
        <v>502</v>
      </c>
      <c r="B10" s="95"/>
      <c r="C10" s="95"/>
      <c r="D10" s="95"/>
      <c r="E10" s="95"/>
      <c r="F10" s="95"/>
      <c r="G10" s="95"/>
      <c r="H10" s="95"/>
      <c r="I10" s="95"/>
      <c r="J10" s="95"/>
    </row>
  </sheetData>
  <sheetProtection password="C08E" sheet="1" objects="1" scenarios="1"/>
  <mergeCells count="8">
    <mergeCell ref="A10:J10"/>
    <mergeCell ref="B7:J7"/>
    <mergeCell ref="B8:J8"/>
    <mergeCell ref="A1:J1"/>
    <mergeCell ref="B3:J3"/>
    <mergeCell ref="B4:J4"/>
    <mergeCell ref="B5:J5"/>
    <mergeCell ref="B6:J6"/>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election sqref="A1:J1"/>
    </sheetView>
  </sheetViews>
  <sheetFormatPr defaultRowHeight="14.25" x14ac:dyDescent="0.25"/>
  <cols>
    <col min="1" max="16384" width="9.140625" style="1"/>
  </cols>
  <sheetData>
    <row r="1" spans="1:10" ht="15.75" x14ac:dyDescent="0.25">
      <c r="A1" s="97" t="s">
        <v>16</v>
      </c>
      <c r="B1" s="97"/>
      <c r="C1" s="97"/>
      <c r="D1" s="97"/>
      <c r="E1" s="97"/>
      <c r="F1" s="97"/>
      <c r="G1" s="97"/>
      <c r="H1" s="97"/>
      <c r="I1" s="97"/>
      <c r="J1" s="97"/>
    </row>
    <row r="3" spans="1:10" ht="14.25" customHeight="1" x14ac:dyDescent="0.25">
      <c r="A3" s="99">
        <v>1</v>
      </c>
      <c r="B3" s="98" t="s">
        <v>19</v>
      </c>
      <c r="C3" s="98"/>
      <c r="D3" s="98"/>
      <c r="E3" s="98"/>
      <c r="F3" s="98"/>
      <c r="G3" s="98"/>
      <c r="H3" s="98"/>
      <c r="I3" s="98"/>
      <c r="J3" s="98"/>
    </row>
    <row r="4" spans="1:10" x14ac:dyDescent="0.25">
      <c r="A4" s="99"/>
      <c r="B4" s="98"/>
      <c r="C4" s="98"/>
      <c r="D4" s="98"/>
      <c r="E4" s="98"/>
      <c r="F4" s="98"/>
      <c r="G4" s="98"/>
      <c r="H4" s="98"/>
      <c r="I4" s="98"/>
      <c r="J4" s="98"/>
    </row>
    <row r="5" spans="1:10" x14ac:dyDescent="0.25">
      <c r="A5" s="99"/>
      <c r="B5" s="98"/>
      <c r="C5" s="98"/>
      <c r="D5" s="98"/>
      <c r="E5" s="98"/>
      <c r="F5" s="98"/>
      <c r="G5" s="98"/>
      <c r="H5" s="98"/>
      <c r="I5" s="98"/>
      <c r="J5" s="98"/>
    </row>
    <row r="6" spans="1:10" x14ac:dyDescent="0.25">
      <c r="A6" s="99"/>
      <c r="B6" s="98"/>
      <c r="C6" s="98"/>
      <c r="D6" s="98"/>
      <c r="E6" s="98"/>
      <c r="F6" s="98"/>
      <c r="G6" s="98"/>
      <c r="H6" s="98"/>
      <c r="I6" s="98"/>
      <c r="J6" s="98"/>
    </row>
    <row r="7" spans="1:10" x14ac:dyDescent="0.25">
      <c r="A7" s="99"/>
      <c r="B7" s="98"/>
      <c r="C7" s="98"/>
      <c r="D7" s="98"/>
      <c r="E7" s="98"/>
      <c r="F7" s="98"/>
      <c r="G7" s="98"/>
      <c r="H7" s="98"/>
      <c r="I7" s="98"/>
      <c r="J7" s="98"/>
    </row>
    <row r="8" spans="1:10" x14ac:dyDescent="0.25">
      <c r="A8" s="99"/>
      <c r="B8" s="98"/>
      <c r="C8" s="98"/>
      <c r="D8" s="98"/>
      <c r="E8" s="98"/>
      <c r="F8" s="98"/>
      <c r="G8" s="98"/>
      <c r="H8" s="98"/>
      <c r="I8" s="98"/>
      <c r="J8" s="98"/>
    </row>
    <row r="9" spans="1:10" ht="14.25" customHeight="1" x14ac:dyDescent="0.25">
      <c r="A9" s="99">
        <v>2</v>
      </c>
      <c r="B9" s="98" t="s">
        <v>18</v>
      </c>
      <c r="C9" s="98"/>
      <c r="D9" s="98"/>
      <c r="E9" s="98"/>
      <c r="F9" s="98"/>
      <c r="G9" s="98"/>
      <c r="H9" s="98"/>
      <c r="I9" s="98"/>
      <c r="J9" s="98"/>
    </row>
    <row r="10" spans="1:10" x14ac:dyDescent="0.25">
      <c r="A10" s="99"/>
      <c r="B10" s="98"/>
      <c r="C10" s="98"/>
      <c r="D10" s="98"/>
      <c r="E10" s="98"/>
      <c r="F10" s="98"/>
      <c r="G10" s="98"/>
      <c r="H10" s="98"/>
      <c r="I10" s="98"/>
      <c r="J10" s="98"/>
    </row>
    <row r="11" spans="1:10" x14ac:dyDescent="0.25">
      <c r="A11" s="99"/>
      <c r="B11" s="98"/>
      <c r="C11" s="98"/>
      <c r="D11" s="98"/>
      <c r="E11" s="98"/>
      <c r="F11" s="98"/>
      <c r="G11" s="98"/>
      <c r="H11" s="98"/>
      <c r="I11" s="98"/>
      <c r="J11" s="98"/>
    </row>
    <row r="12" spans="1:10" ht="15" customHeight="1" x14ac:dyDescent="0.25">
      <c r="A12" s="99">
        <v>3</v>
      </c>
      <c r="B12" s="98" t="s">
        <v>17</v>
      </c>
      <c r="C12" s="98"/>
      <c r="D12" s="98"/>
      <c r="E12" s="98"/>
      <c r="F12" s="98"/>
      <c r="G12" s="98"/>
      <c r="H12" s="98"/>
      <c r="I12" s="98"/>
      <c r="J12" s="98"/>
    </row>
    <row r="13" spans="1:10" x14ac:dyDescent="0.25">
      <c r="A13" s="99"/>
      <c r="B13" s="98"/>
      <c r="C13" s="98"/>
      <c r="D13" s="98"/>
      <c r="E13" s="98"/>
      <c r="F13" s="98"/>
      <c r="G13" s="98"/>
      <c r="H13" s="98"/>
      <c r="I13" s="98"/>
      <c r="J13" s="98"/>
    </row>
    <row r="14" spans="1:10" x14ac:dyDescent="0.25">
      <c r="A14" s="99"/>
      <c r="B14" s="98"/>
      <c r="C14" s="98"/>
      <c r="D14" s="98"/>
      <c r="E14" s="98"/>
      <c r="F14" s="98"/>
      <c r="G14" s="98"/>
      <c r="H14" s="98"/>
      <c r="I14" s="98"/>
      <c r="J14" s="98"/>
    </row>
    <row r="15" spans="1:10" x14ac:dyDescent="0.25">
      <c r="A15" s="99">
        <v>4</v>
      </c>
      <c r="B15" s="98" t="s">
        <v>20</v>
      </c>
      <c r="C15" s="98"/>
      <c r="D15" s="98"/>
      <c r="E15" s="98"/>
      <c r="F15" s="98"/>
      <c r="G15" s="98"/>
      <c r="H15" s="98"/>
      <c r="I15" s="98"/>
      <c r="J15" s="98"/>
    </row>
    <row r="16" spans="1:10" x14ac:dyDescent="0.25">
      <c r="A16" s="99"/>
      <c r="B16" s="98"/>
      <c r="C16" s="98"/>
      <c r="D16" s="98"/>
      <c r="E16" s="98"/>
      <c r="F16" s="98"/>
      <c r="G16" s="98"/>
      <c r="H16" s="98"/>
      <c r="I16" s="98"/>
      <c r="J16" s="98"/>
    </row>
    <row r="17" spans="1:10" x14ac:dyDescent="0.25">
      <c r="A17" s="99">
        <v>5</v>
      </c>
      <c r="B17" s="98" t="s">
        <v>21</v>
      </c>
      <c r="C17" s="98"/>
      <c r="D17" s="98"/>
      <c r="E17" s="98"/>
      <c r="F17" s="98"/>
      <c r="G17" s="98"/>
      <c r="H17" s="98"/>
      <c r="I17" s="98"/>
      <c r="J17" s="98"/>
    </row>
    <row r="18" spans="1:10" x14ac:dyDescent="0.25">
      <c r="A18" s="99"/>
      <c r="B18" s="98"/>
      <c r="C18" s="98"/>
      <c r="D18" s="98"/>
      <c r="E18" s="98"/>
      <c r="F18" s="98"/>
      <c r="G18" s="98"/>
      <c r="H18" s="98"/>
      <c r="I18" s="98"/>
      <c r="J18" s="98"/>
    </row>
    <row r="19" spans="1:10" x14ac:dyDescent="0.25">
      <c r="A19" s="99">
        <v>6</v>
      </c>
      <c r="B19" s="98" t="s">
        <v>22</v>
      </c>
      <c r="C19" s="98"/>
      <c r="D19" s="98"/>
      <c r="E19" s="98"/>
      <c r="F19" s="98"/>
      <c r="G19" s="98"/>
      <c r="H19" s="98"/>
      <c r="I19" s="98"/>
      <c r="J19" s="98"/>
    </row>
    <row r="20" spans="1:10" x14ac:dyDescent="0.25">
      <c r="A20" s="99"/>
      <c r="B20" s="98"/>
      <c r="C20" s="98"/>
      <c r="D20" s="98"/>
      <c r="E20" s="98"/>
      <c r="F20" s="98"/>
      <c r="G20" s="98"/>
      <c r="H20" s="98"/>
      <c r="I20" s="98"/>
      <c r="J20" s="98"/>
    </row>
    <row r="21" spans="1:10" x14ac:dyDescent="0.25">
      <c r="A21" s="99">
        <v>7</v>
      </c>
      <c r="B21" s="98" t="s">
        <v>23</v>
      </c>
      <c r="C21" s="98"/>
      <c r="D21" s="98"/>
      <c r="E21" s="98"/>
      <c r="F21" s="98"/>
      <c r="G21" s="98"/>
      <c r="H21" s="98"/>
      <c r="I21" s="98"/>
      <c r="J21" s="98"/>
    </row>
    <row r="22" spans="1:10" x14ac:dyDescent="0.25">
      <c r="A22" s="99"/>
      <c r="B22" s="98"/>
      <c r="C22" s="98"/>
      <c r="D22" s="98"/>
      <c r="E22" s="98"/>
      <c r="F22" s="98"/>
      <c r="G22" s="98"/>
      <c r="H22" s="98"/>
      <c r="I22" s="98"/>
      <c r="J22" s="98"/>
    </row>
    <row r="23" spans="1:10" x14ac:dyDescent="0.25">
      <c r="A23" s="99"/>
      <c r="B23" s="98"/>
      <c r="C23" s="98"/>
      <c r="D23" s="98"/>
      <c r="E23" s="98"/>
      <c r="F23" s="98"/>
      <c r="G23" s="98"/>
      <c r="H23" s="98"/>
      <c r="I23" s="98"/>
      <c r="J23" s="98"/>
    </row>
    <row r="24" spans="1:10" x14ac:dyDescent="0.25">
      <c r="A24" s="99">
        <v>8</v>
      </c>
      <c r="B24" s="98" t="s">
        <v>24</v>
      </c>
      <c r="C24" s="98"/>
      <c r="D24" s="98"/>
      <c r="E24" s="98"/>
      <c r="F24" s="98"/>
      <c r="G24" s="98"/>
      <c r="H24" s="98"/>
      <c r="I24" s="98"/>
      <c r="J24" s="98"/>
    </row>
    <row r="25" spans="1:10" x14ac:dyDescent="0.25">
      <c r="A25" s="99"/>
      <c r="B25" s="98"/>
      <c r="C25" s="98"/>
      <c r="D25" s="98"/>
      <c r="E25" s="98"/>
      <c r="F25" s="98"/>
      <c r="G25" s="98"/>
      <c r="H25" s="98"/>
      <c r="I25" s="98"/>
      <c r="J25" s="98"/>
    </row>
    <row r="26" spans="1:10" ht="14.25" customHeight="1" x14ac:dyDescent="0.25">
      <c r="A26" s="99">
        <v>9</v>
      </c>
      <c r="B26" s="98" t="s">
        <v>25</v>
      </c>
      <c r="C26" s="98"/>
      <c r="D26" s="98"/>
      <c r="E26" s="98"/>
      <c r="F26" s="98"/>
      <c r="G26" s="98"/>
      <c r="H26" s="98"/>
      <c r="I26" s="98"/>
      <c r="J26" s="98"/>
    </row>
    <row r="27" spans="1:10" x14ac:dyDescent="0.25">
      <c r="A27" s="99"/>
      <c r="B27" s="98"/>
      <c r="C27" s="98"/>
      <c r="D27" s="98"/>
      <c r="E27" s="98"/>
      <c r="F27" s="98"/>
      <c r="G27" s="98"/>
      <c r="H27" s="98"/>
      <c r="I27" s="98"/>
      <c r="J27" s="98"/>
    </row>
    <row r="28" spans="1:10" x14ac:dyDescent="0.25">
      <c r="A28" s="99"/>
      <c r="B28" s="98"/>
      <c r="C28" s="98"/>
      <c r="D28" s="98"/>
      <c r="E28" s="98"/>
      <c r="F28" s="98"/>
      <c r="G28" s="98"/>
      <c r="H28" s="98"/>
      <c r="I28" s="98"/>
      <c r="J28" s="98"/>
    </row>
    <row r="29" spans="1:10" x14ac:dyDescent="0.25">
      <c r="A29" s="99"/>
      <c r="B29" s="98"/>
      <c r="C29" s="98"/>
      <c r="D29" s="98"/>
      <c r="E29" s="98"/>
      <c r="F29" s="98"/>
      <c r="G29" s="98"/>
      <c r="H29" s="98"/>
      <c r="I29" s="98"/>
      <c r="J29" s="98"/>
    </row>
    <row r="30" spans="1:10" ht="14.25" customHeight="1" x14ac:dyDescent="0.25">
      <c r="A30" s="99">
        <v>10</v>
      </c>
      <c r="B30" s="98" t="s">
        <v>26</v>
      </c>
      <c r="C30" s="98"/>
      <c r="D30" s="98"/>
      <c r="E30" s="98"/>
      <c r="F30" s="98"/>
      <c r="G30" s="98"/>
      <c r="H30" s="98"/>
      <c r="I30" s="98"/>
      <c r="J30" s="98"/>
    </row>
    <row r="31" spans="1:10" x14ac:dyDescent="0.25">
      <c r="A31" s="99"/>
      <c r="B31" s="98"/>
      <c r="C31" s="98"/>
      <c r="D31" s="98"/>
      <c r="E31" s="98"/>
      <c r="F31" s="98"/>
      <c r="G31" s="98"/>
      <c r="H31" s="98"/>
      <c r="I31" s="98"/>
      <c r="J31" s="98"/>
    </row>
    <row r="32" spans="1:10" x14ac:dyDescent="0.25">
      <c r="A32" s="99"/>
      <c r="B32" s="98"/>
      <c r="C32" s="98"/>
      <c r="D32" s="98"/>
      <c r="E32" s="98"/>
      <c r="F32" s="98"/>
      <c r="G32" s="98"/>
      <c r="H32" s="98"/>
      <c r="I32" s="98"/>
      <c r="J32" s="98"/>
    </row>
    <row r="33" spans="1:10" x14ac:dyDescent="0.25">
      <c r="A33" s="99"/>
      <c r="B33" s="98"/>
      <c r="C33" s="98"/>
      <c r="D33" s="98"/>
      <c r="E33" s="98"/>
      <c r="F33" s="98"/>
      <c r="G33" s="98"/>
      <c r="H33" s="98"/>
      <c r="I33" s="98"/>
      <c r="J33" s="98"/>
    </row>
    <row r="34" spans="1:10" x14ac:dyDescent="0.25">
      <c r="A34" s="99"/>
      <c r="B34" s="98"/>
      <c r="C34" s="98"/>
      <c r="D34" s="98"/>
      <c r="E34" s="98"/>
      <c r="F34" s="98"/>
      <c r="G34" s="98"/>
      <c r="H34" s="98"/>
      <c r="I34" s="98"/>
      <c r="J34" s="98"/>
    </row>
    <row r="35" spans="1:10" ht="14.25" customHeight="1" x14ac:dyDescent="0.25">
      <c r="A35" s="99">
        <v>11</v>
      </c>
      <c r="B35" s="98" t="s">
        <v>27</v>
      </c>
      <c r="C35" s="98"/>
      <c r="D35" s="98"/>
      <c r="E35" s="98"/>
      <c r="F35" s="98"/>
      <c r="G35" s="98"/>
      <c r="H35" s="98"/>
      <c r="I35" s="98"/>
      <c r="J35" s="98"/>
    </row>
    <row r="36" spans="1:10" x14ac:dyDescent="0.25">
      <c r="A36" s="99"/>
      <c r="B36" s="98"/>
      <c r="C36" s="98"/>
      <c r="D36" s="98"/>
      <c r="E36" s="98"/>
      <c r="F36" s="98"/>
      <c r="G36" s="98"/>
      <c r="H36" s="98"/>
      <c r="I36" s="98"/>
      <c r="J36" s="98"/>
    </row>
    <row r="37" spans="1:10" x14ac:dyDescent="0.25">
      <c r="A37" s="99"/>
      <c r="B37" s="98"/>
      <c r="C37" s="98"/>
      <c r="D37" s="98"/>
      <c r="E37" s="98"/>
      <c r="F37" s="98"/>
      <c r="G37" s="98"/>
      <c r="H37" s="98"/>
      <c r="I37" s="98"/>
      <c r="J37" s="98"/>
    </row>
    <row r="38" spans="1:10" x14ac:dyDescent="0.25">
      <c r="A38" s="99"/>
      <c r="B38" s="98"/>
      <c r="C38" s="98"/>
      <c r="D38" s="98"/>
      <c r="E38" s="98"/>
      <c r="F38" s="98"/>
      <c r="G38" s="98"/>
      <c r="H38" s="98"/>
      <c r="I38" s="98"/>
      <c r="J38" s="98"/>
    </row>
    <row r="39" spans="1:10" ht="14.25" customHeight="1" x14ac:dyDescent="0.25">
      <c r="A39" s="99">
        <v>12</v>
      </c>
      <c r="B39" s="98" t="s">
        <v>28</v>
      </c>
      <c r="C39" s="98"/>
      <c r="D39" s="98"/>
      <c r="E39" s="98"/>
      <c r="F39" s="98"/>
      <c r="G39" s="98"/>
      <c r="H39" s="98"/>
      <c r="I39" s="98"/>
      <c r="J39" s="98"/>
    </row>
    <row r="40" spans="1:10" x14ac:dyDescent="0.25">
      <c r="A40" s="99"/>
      <c r="B40" s="98"/>
      <c r="C40" s="98"/>
      <c r="D40" s="98"/>
      <c r="E40" s="98"/>
      <c r="F40" s="98"/>
      <c r="G40" s="98"/>
      <c r="H40" s="98"/>
      <c r="I40" s="98"/>
      <c r="J40" s="98"/>
    </row>
    <row r="41" spans="1:10" x14ac:dyDescent="0.25">
      <c r="A41" s="99"/>
      <c r="B41" s="98"/>
      <c r="C41" s="98"/>
      <c r="D41" s="98"/>
      <c r="E41" s="98"/>
      <c r="F41" s="98"/>
      <c r="G41" s="98"/>
      <c r="H41" s="98"/>
      <c r="I41" s="98"/>
      <c r="J41" s="98"/>
    </row>
    <row r="42" spans="1:10" ht="15" customHeight="1" x14ac:dyDescent="0.25">
      <c r="A42" s="99">
        <v>13</v>
      </c>
      <c r="B42" s="98" t="s">
        <v>29</v>
      </c>
      <c r="C42" s="98"/>
      <c r="D42" s="98"/>
      <c r="E42" s="98"/>
      <c r="F42" s="98"/>
      <c r="G42" s="98"/>
      <c r="H42" s="98"/>
      <c r="I42" s="98"/>
      <c r="J42" s="98"/>
    </row>
    <row r="43" spans="1:10" x14ac:dyDescent="0.25">
      <c r="A43" s="99"/>
      <c r="B43" s="98"/>
      <c r="C43" s="98"/>
      <c r="D43" s="98"/>
      <c r="E43" s="98"/>
      <c r="F43" s="98"/>
      <c r="G43" s="98"/>
      <c r="H43" s="98"/>
      <c r="I43" s="98"/>
      <c r="J43" s="98"/>
    </row>
    <row r="44" spans="1:10" x14ac:dyDescent="0.25">
      <c r="A44" s="99"/>
      <c r="B44" s="98"/>
      <c r="C44" s="98"/>
      <c r="D44" s="98"/>
      <c r="E44" s="98"/>
      <c r="F44" s="98"/>
      <c r="G44" s="98"/>
      <c r="H44" s="98"/>
      <c r="I44" s="98"/>
      <c r="J44" s="98"/>
    </row>
    <row r="45" spans="1:10" x14ac:dyDescent="0.25">
      <c r="A45" s="5">
        <v>14</v>
      </c>
      <c r="B45" s="96" t="s">
        <v>30</v>
      </c>
      <c r="C45" s="96"/>
      <c r="D45" s="96"/>
      <c r="E45" s="96"/>
      <c r="F45" s="96"/>
      <c r="G45" s="96"/>
      <c r="H45" s="96"/>
      <c r="I45" s="96"/>
      <c r="J45" s="96"/>
    </row>
  </sheetData>
  <sheetProtection password="C08E" sheet="1" objects="1" scenarios="1"/>
  <mergeCells count="28">
    <mergeCell ref="A1:J1"/>
    <mergeCell ref="A3:A8"/>
    <mergeCell ref="B9:J11"/>
    <mergeCell ref="A9:A11"/>
    <mergeCell ref="B12:J14"/>
    <mergeCell ref="A12:A14"/>
    <mergeCell ref="B3:J8"/>
    <mergeCell ref="B17:J18"/>
    <mergeCell ref="B19:J20"/>
    <mergeCell ref="B21:J23"/>
    <mergeCell ref="A15:A16"/>
    <mergeCell ref="A17:A18"/>
    <mergeCell ref="A19:A20"/>
    <mergeCell ref="A21:A23"/>
    <mergeCell ref="B15:J16"/>
    <mergeCell ref="B24:J25"/>
    <mergeCell ref="A24:A25"/>
    <mergeCell ref="B26:J29"/>
    <mergeCell ref="A26:A29"/>
    <mergeCell ref="B30:J34"/>
    <mergeCell ref="A30:A34"/>
    <mergeCell ref="B45:J45"/>
    <mergeCell ref="B35:J38"/>
    <mergeCell ref="A35:A38"/>
    <mergeCell ref="B39:J41"/>
    <mergeCell ref="B42:J44"/>
    <mergeCell ref="A39:A41"/>
    <mergeCell ref="A42:A44"/>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view="pageBreakPreview" zoomScaleNormal="100" zoomScaleSheetLayoutView="100" workbookViewId="0">
      <selection sqref="A1:J1"/>
    </sheetView>
  </sheetViews>
  <sheetFormatPr defaultRowHeight="14.25" x14ac:dyDescent="0.25"/>
  <cols>
    <col min="1" max="16384" width="9.140625" style="1"/>
  </cols>
  <sheetData>
    <row r="1" spans="1:10" ht="15.75" x14ac:dyDescent="0.25">
      <c r="A1" s="97" t="s">
        <v>11</v>
      </c>
      <c r="B1" s="97"/>
      <c r="C1" s="97"/>
      <c r="D1" s="97"/>
      <c r="E1" s="97"/>
      <c r="F1" s="97"/>
      <c r="G1" s="97"/>
      <c r="H1" s="97"/>
      <c r="I1" s="97"/>
      <c r="J1" s="97"/>
    </row>
    <row r="3" spans="1:10" ht="15" customHeight="1" x14ac:dyDescent="0.25">
      <c r="A3" s="100" t="s">
        <v>13</v>
      </c>
      <c r="B3" s="100"/>
      <c r="C3" s="100"/>
      <c r="D3" s="100"/>
      <c r="E3" s="100"/>
      <c r="F3" s="100"/>
      <c r="G3" s="100"/>
      <c r="H3" s="100"/>
      <c r="I3" s="100"/>
      <c r="J3" s="100"/>
    </row>
    <row r="4" spans="1:10" x14ac:dyDescent="0.25">
      <c r="A4" s="100"/>
      <c r="B4" s="100"/>
      <c r="C4" s="100"/>
      <c r="D4" s="100"/>
      <c r="E4" s="100"/>
      <c r="F4" s="100"/>
      <c r="G4" s="100"/>
      <c r="H4" s="100"/>
      <c r="I4" s="100"/>
      <c r="J4" s="100"/>
    </row>
    <row r="5" spans="1:10" x14ac:dyDescent="0.25">
      <c r="A5" s="100"/>
      <c r="B5" s="100"/>
      <c r="C5" s="100"/>
      <c r="D5" s="100"/>
      <c r="E5" s="100"/>
      <c r="F5" s="100"/>
      <c r="G5" s="100"/>
      <c r="H5" s="100"/>
      <c r="I5" s="100"/>
      <c r="J5" s="100"/>
    </row>
    <row r="6" spans="1:10" x14ac:dyDescent="0.25">
      <c r="A6" s="100"/>
      <c r="B6" s="100"/>
      <c r="C6" s="100"/>
      <c r="D6" s="100"/>
      <c r="E6" s="100"/>
      <c r="F6" s="100"/>
      <c r="G6" s="100"/>
      <c r="H6" s="100"/>
      <c r="I6" s="100"/>
      <c r="J6" s="100"/>
    </row>
    <row r="7" spans="1:10" x14ac:dyDescent="0.25">
      <c r="A7" s="100"/>
      <c r="B7" s="100"/>
      <c r="C7" s="100"/>
      <c r="D7" s="100"/>
      <c r="E7" s="100"/>
      <c r="F7" s="100"/>
      <c r="G7" s="100"/>
      <c r="H7" s="100"/>
      <c r="I7" s="100"/>
      <c r="J7" s="100"/>
    </row>
    <row r="8" spans="1:10" x14ac:dyDescent="0.25">
      <c r="A8" s="100"/>
      <c r="B8" s="100"/>
      <c r="C8" s="100"/>
      <c r="D8" s="100"/>
      <c r="E8" s="100"/>
      <c r="F8" s="100"/>
      <c r="G8" s="100"/>
      <c r="H8" s="100"/>
      <c r="I8" s="100"/>
      <c r="J8" s="100"/>
    </row>
    <row r="9" spans="1:10" x14ac:dyDescent="0.25">
      <c r="A9" s="100"/>
      <c r="B9" s="100"/>
      <c r="C9" s="100"/>
      <c r="D9" s="100"/>
      <c r="E9" s="100"/>
      <c r="F9" s="100"/>
      <c r="G9" s="100"/>
      <c r="H9" s="100"/>
      <c r="I9" s="100"/>
      <c r="J9" s="100"/>
    </row>
    <row r="10" spans="1:10" x14ac:dyDescent="0.25">
      <c r="A10" s="100"/>
      <c r="B10" s="100"/>
      <c r="C10" s="100"/>
      <c r="D10" s="100"/>
      <c r="E10" s="100"/>
      <c r="F10" s="100"/>
      <c r="G10" s="100"/>
      <c r="H10" s="100"/>
      <c r="I10" s="100"/>
      <c r="J10" s="100"/>
    </row>
    <row r="11" spans="1:10" x14ac:dyDescent="0.25">
      <c r="A11" s="100"/>
      <c r="B11" s="100"/>
      <c r="C11" s="100"/>
      <c r="D11" s="100"/>
      <c r="E11" s="100"/>
      <c r="F11" s="100"/>
      <c r="G11" s="100"/>
      <c r="H11" s="100"/>
      <c r="I11" s="100"/>
      <c r="J11" s="100"/>
    </row>
    <row r="12" spans="1:10" x14ac:dyDescent="0.25">
      <c r="A12" s="100"/>
      <c r="B12" s="100"/>
      <c r="C12" s="100"/>
      <c r="D12" s="100"/>
      <c r="E12" s="100"/>
      <c r="F12" s="100"/>
      <c r="G12" s="100"/>
      <c r="H12" s="100"/>
      <c r="I12" s="100"/>
      <c r="J12" s="100"/>
    </row>
    <row r="13" spans="1:10" x14ac:dyDescent="0.25">
      <c r="A13" s="100"/>
      <c r="B13" s="100"/>
      <c r="C13" s="100"/>
      <c r="D13" s="100"/>
      <c r="E13" s="100"/>
      <c r="F13" s="100"/>
      <c r="G13" s="100"/>
      <c r="H13" s="100"/>
      <c r="I13" s="100"/>
      <c r="J13" s="100"/>
    </row>
    <row r="14" spans="1:10" x14ac:dyDescent="0.25">
      <c r="A14" s="100"/>
      <c r="B14" s="100"/>
      <c r="C14" s="100"/>
      <c r="D14" s="100"/>
      <c r="E14" s="100"/>
      <c r="F14" s="100"/>
      <c r="G14" s="100"/>
      <c r="H14" s="100"/>
      <c r="I14" s="100"/>
      <c r="J14" s="100"/>
    </row>
    <row r="15" spans="1:10" x14ac:dyDescent="0.25">
      <c r="A15" s="100"/>
      <c r="B15" s="100"/>
      <c r="C15" s="100"/>
      <c r="D15" s="100"/>
      <c r="E15" s="100"/>
      <c r="F15" s="100"/>
      <c r="G15" s="100"/>
      <c r="H15" s="100"/>
      <c r="I15" s="100"/>
      <c r="J15" s="100"/>
    </row>
    <row r="16" spans="1:10" x14ac:dyDescent="0.25">
      <c r="A16" s="100"/>
      <c r="B16" s="100"/>
      <c r="C16" s="100"/>
      <c r="D16" s="100"/>
      <c r="E16" s="100"/>
      <c r="F16" s="100"/>
      <c r="G16" s="100"/>
      <c r="H16" s="100"/>
      <c r="I16" s="100"/>
      <c r="J16" s="100"/>
    </row>
    <row r="17" spans="1:10" x14ac:dyDescent="0.25">
      <c r="A17" s="100"/>
      <c r="B17" s="100"/>
      <c r="C17" s="100"/>
      <c r="D17" s="100"/>
      <c r="E17" s="100"/>
      <c r="F17" s="100"/>
      <c r="G17" s="100"/>
      <c r="H17" s="100"/>
      <c r="I17" s="100"/>
      <c r="J17" s="100"/>
    </row>
    <row r="18" spans="1:10" x14ac:dyDescent="0.25">
      <c r="A18" s="100"/>
      <c r="B18" s="100"/>
      <c r="C18" s="100"/>
      <c r="D18" s="100"/>
      <c r="E18" s="100"/>
      <c r="F18" s="100"/>
      <c r="G18" s="100"/>
      <c r="H18" s="100"/>
      <c r="I18" s="100"/>
      <c r="J18" s="100"/>
    </row>
    <row r="19" spans="1:10" x14ac:dyDescent="0.25">
      <c r="A19" s="100"/>
      <c r="B19" s="100"/>
      <c r="C19" s="100"/>
      <c r="D19" s="100"/>
      <c r="E19" s="100"/>
      <c r="F19" s="100"/>
      <c r="G19" s="100"/>
      <c r="H19" s="100"/>
      <c r="I19" s="100"/>
      <c r="J19" s="100"/>
    </row>
    <row r="20" spans="1:10" x14ac:dyDescent="0.25">
      <c r="A20" s="100"/>
      <c r="B20" s="100"/>
      <c r="C20" s="100"/>
      <c r="D20" s="100"/>
      <c r="E20" s="100"/>
      <c r="F20" s="100"/>
      <c r="G20" s="100"/>
      <c r="H20" s="100"/>
      <c r="I20" s="100"/>
      <c r="J20" s="100"/>
    </row>
    <row r="21" spans="1:10" x14ac:dyDescent="0.25">
      <c r="A21" s="100"/>
      <c r="B21" s="100"/>
      <c r="C21" s="100"/>
      <c r="D21" s="100"/>
      <c r="E21" s="100"/>
      <c r="F21" s="100"/>
      <c r="G21" s="100"/>
      <c r="H21" s="100"/>
      <c r="I21" s="100"/>
      <c r="J21" s="100"/>
    </row>
    <row r="22" spans="1:10" x14ac:dyDescent="0.25">
      <c r="A22" s="100"/>
      <c r="B22" s="100"/>
      <c r="C22" s="100"/>
      <c r="D22" s="100"/>
      <c r="E22" s="100"/>
      <c r="F22" s="100"/>
      <c r="G22" s="100"/>
      <c r="H22" s="100"/>
      <c r="I22" s="100"/>
      <c r="J22" s="100"/>
    </row>
    <row r="23" spans="1:10" x14ac:dyDescent="0.25">
      <c r="A23" s="100"/>
      <c r="B23" s="100"/>
      <c r="C23" s="100"/>
      <c r="D23" s="100"/>
      <c r="E23" s="100"/>
      <c r="F23" s="100"/>
      <c r="G23" s="100"/>
      <c r="H23" s="100"/>
      <c r="I23" s="100"/>
      <c r="J23" s="100"/>
    </row>
    <row r="24" spans="1:10" x14ac:dyDescent="0.25">
      <c r="A24" s="100"/>
      <c r="B24" s="100"/>
      <c r="C24" s="100"/>
      <c r="D24" s="100"/>
      <c r="E24" s="100"/>
      <c r="F24" s="100"/>
      <c r="G24" s="100"/>
      <c r="H24" s="100"/>
      <c r="I24" s="100"/>
      <c r="J24" s="100"/>
    </row>
    <row r="25" spans="1:10" x14ac:dyDescent="0.25">
      <c r="A25" s="100"/>
      <c r="B25" s="100"/>
      <c r="C25" s="100"/>
      <c r="D25" s="100"/>
      <c r="E25" s="100"/>
      <c r="F25" s="100"/>
      <c r="G25" s="100"/>
      <c r="H25" s="100"/>
      <c r="I25" s="100"/>
      <c r="J25" s="100"/>
    </row>
    <row r="26" spans="1:10" x14ac:dyDescent="0.25">
      <c r="A26" s="100"/>
      <c r="B26" s="100"/>
      <c r="C26" s="100"/>
      <c r="D26" s="100"/>
      <c r="E26" s="100"/>
      <c r="F26" s="100"/>
      <c r="G26" s="100"/>
      <c r="H26" s="100"/>
      <c r="I26" s="100"/>
      <c r="J26" s="100"/>
    </row>
    <row r="27" spans="1:10" x14ac:dyDescent="0.25">
      <c r="A27" s="100"/>
      <c r="B27" s="100"/>
      <c r="C27" s="100"/>
      <c r="D27" s="100"/>
      <c r="E27" s="100"/>
      <c r="F27" s="100"/>
      <c r="G27" s="100"/>
      <c r="H27" s="100"/>
      <c r="I27" s="100"/>
      <c r="J27" s="100"/>
    </row>
    <row r="28" spans="1:10" x14ac:dyDescent="0.25">
      <c r="A28" s="100"/>
      <c r="B28" s="100"/>
      <c r="C28" s="100"/>
      <c r="D28" s="100"/>
      <c r="E28" s="100"/>
      <c r="F28" s="100"/>
      <c r="G28" s="100"/>
      <c r="H28" s="100"/>
      <c r="I28" s="100"/>
      <c r="J28" s="100"/>
    </row>
    <row r="29" spans="1:10" x14ac:dyDescent="0.25">
      <c r="A29" s="100"/>
      <c r="B29" s="100"/>
      <c r="C29" s="100"/>
      <c r="D29" s="100"/>
      <c r="E29" s="100"/>
      <c r="F29" s="100"/>
      <c r="G29" s="100"/>
      <c r="H29" s="100"/>
      <c r="I29" s="100"/>
      <c r="J29" s="100"/>
    </row>
    <row r="30" spans="1:10" x14ac:dyDescent="0.25">
      <c r="A30" s="100"/>
      <c r="B30" s="100"/>
      <c r="C30" s="100"/>
      <c r="D30" s="100"/>
      <c r="E30" s="100"/>
      <c r="F30" s="100"/>
      <c r="G30" s="100"/>
      <c r="H30" s="100"/>
      <c r="I30" s="100"/>
      <c r="J30" s="100"/>
    </row>
    <row r="31" spans="1:10" x14ac:dyDescent="0.25">
      <c r="A31" s="100"/>
      <c r="B31" s="100"/>
      <c r="C31" s="100"/>
      <c r="D31" s="100"/>
      <c r="E31" s="100"/>
      <c r="F31" s="100"/>
      <c r="G31" s="100"/>
      <c r="H31" s="100"/>
      <c r="I31" s="100"/>
      <c r="J31" s="100"/>
    </row>
    <row r="32" spans="1:10" x14ac:dyDescent="0.25">
      <c r="A32" s="100"/>
      <c r="B32" s="100"/>
      <c r="C32" s="100"/>
      <c r="D32" s="100"/>
      <c r="E32" s="100"/>
      <c r="F32" s="100"/>
      <c r="G32" s="100"/>
      <c r="H32" s="100"/>
      <c r="I32" s="100"/>
      <c r="J32" s="100"/>
    </row>
    <row r="33" spans="1:10" x14ac:dyDescent="0.25">
      <c r="A33" s="100"/>
      <c r="B33" s="100"/>
      <c r="C33" s="100"/>
      <c r="D33" s="100"/>
      <c r="E33" s="100"/>
      <c r="F33" s="100"/>
      <c r="G33" s="100"/>
      <c r="H33" s="100"/>
      <c r="I33" s="100"/>
      <c r="J33" s="100"/>
    </row>
    <row r="34" spans="1:10" x14ac:dyDescent="0.25">
      <c r="A34" s="100"/>
      <c r="B34" s="100"/>
      <c r="C34" s="100"/>
      <c r="D34" s="100"/>
      <c r="E34" s="100"/>
      <c r="F34" s="100"/>
      <c r="G34" s="100"/>
      <c r="H34" s="100"/>
      <c r="I34" s="100"/>
      <c r="J34" s="100"/>
    </row>
    <row r="35" spans="1:10" x14ac:dyDescent="0.25">
      <c r="A35" s="100"/>
      <c r="B35" s="100"/>
      <c r="C35" s="100"/>
      <c r="D35" s="100"/>
      <c r="E35" s="100"/>
      <c r="F35" s="100"/>
      <c r="G35" s="100"/>
      <c r="H35" s="100"/>
      <c r="I35" s="100"/>
      <c r="J35" s="100"/>
    </row>
    <row r="36" spans="1:10" x14ac:dyDescent="0.25">
      <c r="A36" s="100"/>
      <c r="B36" s="100"/>
      <c r="C36" s="100"/>
      <c r="D36" s="100"/>
      <c r="E36" s="100"/>
      <c r="F36" s="100"/>
      <c r="G36" s="100"/>
      <c r="H36" s="100"/>
      <c r="I36" s="100"/>
      <c r="J36" s="100"/>
    </row>
    <row r="37" spans="1:10" x14ac:dyDescent="0.25">
      <c r="A37" s="100"/>
      <c r="B37" s="100"/>
      <c r="C37" s="100"/>
      <c r="D37" s="100"/>
      <c r="E37" s="100"/>
      <c r="F37" s="100"/>
      <c r="G37" s="100"/>
      <c r="H37" s="100"/>
      <c r="I37" s="100"/>
      <c r="J37" s="100"/>
    </row>
    <row r="38" spans="1:10" x14ac:dyDescent="0.25">
      <c r="A38" s="100"/>
      <c r="B38" s="100"/>
      <c r="C38" s="100"/>
      <c r="D38" s="100"/>
      <c r="E38" s="100"/>
      <c r="F38" s="100"/>
      <c r="G38" s="100"/>
      <c r="H38" s="100"/>
      <c r="I38" s="100"/>
      <c r="J38" s="100"/>
    </row>
    <row r="39" spans="1:10" x14ac:dyDescent="0.25">
      <c r="A39" s="100"/>
      <c r="B39" s="100"/>
      <c r="C39" s="100"/>
      <c r="D39" s="100"/>
      <c r="E39" s="100"/>
      <c r="F39" s="100"/>
      <c r="G39" s="100"/>
      <c r="H39" s="100"/>
      <c r="I39" s="100"/>
      <c r="J39" s="100"/>
    </row>
    <row r="40" spans="1:10" x14ac:dyDescent="0.25">
      <c r="A40" s="100"/>
      <c r="B40" s="100"/>
      <c r="C40" s="100"/>
      <c r="D40" s="100"/>
      <c r="E40" s="100"/>
      <c r="F40" s="100"/>
      <c r="G40" s="100"/>
      <c r="H40" s="100"/>
      <c r="I40" s="100"/>
      <c r="J40" s="100"/>
    </row>
    <row r="41" spans="1:10" x14ac:dyDescent="0.25">
      <c r="A41" s="100"/>
      <c r="B41" s="100"/>
      <c r="C41" s="100"/>
      <c r="D41" s="100"/>
      <c r="E41" s="100"/>
      <c r="F41" s="100"/>
      <c r="G41" s="100"/>
      <c r="H41" s="100"/>
      <c r="I41" s="100"/>
      <c r="J41" s="100"/>
    </row>
    <row r="42" spans="1:10" x14ac:dyDescent="0.25">
      <c r="A42" s="100"/>
      <c r="B42" s="100"/>
      <c r="C42" s="100"/>
      <c r="D42" s="100"/>
      <c r="E42" s="100"/>
      <c r="F42" s="100"/>
      <c r="G42" s="100"/>
      <c r="H42" s="100"/>
      <c r="I42" s="100"/>
      <c r="J42" s="100"/>
    </row>
    <row r="43" spans="1:10" x14ac:dyDescent="0.25">
      <c r="A43" s="100"/>
      <c r="B43" s="100"/>
      <c r="C43" s="100"/>
      <c r="D43" s="100"/>
      <c r="E43" s="100"/>
      <c r="F43" s="100"/>
      <c r="G43" s="100"/>
      <c r="H43" s="100"/>
      <c r="I43" s="100"/>
      <c r="J43" s="100"/>
    </row>
    <row r="44" spans="1:10" x14ac:dyDescent="0.25">
      <c r="A44" s="100"/>
      <c r="B44" s="100"/>
      <c r="C44" s="100"/>
      <c r="D44" s="100"/>
      <c r="E44" s="100"/>
      <c r="F44" s="100"/>
      <c r="G44" s="100"/>
      <c r="H44" s="100"/>
      <c r="I44" s="100"/>
      <c r="J44" s="100"/>
    </row>
    <row r="45" spans="1:10" x14ac:dyDescent="0.25">
      <c r="A45" s="100"/>
      <c r="B45" s="100"/>
      <c r="C45" s="100"/>
      <c r="D45" s="100"/>
      <c r="E45" s="100"/>
      <c r="F45" s="100"/>
      <c r="G45" s="100"/>
      <c r="H45" s="100"/>
      <c r="I45" s="100"/>
      <c r="J45" s="100"/>
    </row>
    <row r="46" spans="1:10" x14ac:dyDescent="0.25">
      <c r="A46" s="100"/>
      <c r="B46" s="100"/>
      <c r="C46" s="100"/>
      <c r="D46" s="100"/>
      <c r="E46" s="100"/>
      <c r="F46" s="100"/>
      <c r="G46" s="100"/>
      <c r="H46" s="100"/>
      <c r="I46" s="100"/>
      <c r="J46" s="100"/>
    </row>
    <row r="47" spans="1:10" x14ac:dyDescent="0.25">
      <c r="A47" s="100"/>
      <c r="B47" s="100"/>
      <c r="C47" s="100"/>
      <c r="D47" s="100"/>
      <c r="E47" s="100"/>
      <c r="F47" s="100"/>
      <c r="G47" s="100"/>
      <c r="H47" s="100"/>
      <c r="I47" s="100"/>
      <c r="J47" s="100"/>
    </row>
    <row r="48" spans="1:10" x14ac:dyDescent="0.25">
      <c r="A48" s="100"/>
      <c r="B48" s="100"/>
      <c r="C48" s="100"/>
      <c r="D48" s="100"/>
      <c r="E48" s="100"/>
      <c r="F48" s="100"/>
      <c r="G48" s="100"/>
      <c r="H48" s="100"/>
      <c r="I48" s="100"/>
      <c r="J48" s="100"/>
    </row>
    <row r="49" spans="1:10" x14ac:dyDescent="0.25">
      <c r="A49" s="100"/>
      <c r="B49" s="100"/>
      <c r="C49" s="100"/>
      <c r="D49" s="100"/>
      <c r="E49" s="100"/>
      <c r="F49" s="100"/>
      <c r="G49" s="100"/>
      <c r="H49" s="100"/>
      <c r="I49" s="100"/>
      <c r="J49" s="100"/>
    </row>
    <row r="50" spans="1:10" x14ac:dyDescent="0.25">
      <c r="A50" s="4"/>
      <c r="B50" s="4"/>
      <c r="C50" s="4"/>
      <c r="D50" s="4"/>
      <c r="E50" s="4"/>
      <c r="F50" s="4"/>
      <c r="G50" s="4"/>
      <c r="H50" s="4"/>
      <c r="I50" s="4"/>
      <c r="J50" s="4"/>
    </row>
    <row r="51" spans="1:10" ht="15" customHeight="1" x14ac:dyDescent="0.25">
      <c r="A51" s="100" t="s">
        <v>14</v>
      </c>
      <c r="B51" s="100"/>
      <c r="C51" s="100"/>
      <c r="D51" s="100"/>
      <c r="E51" s="100"/>
      <c r="F51" s="100"/>
      <c r="G51" s="100"/>
      <c r="H51" s="100"/>
      <c r="I51" s="100"/>
      <c r="J51" s="100"/>
    </row>
    <row r="52" spans="1:10" x14ac:dyDescent="0.25">
      <c r="A52" s="100"/>
      <c r="B52" s="100"/>
      <c r="C52" s="100"/>
      <c r="D52" s="100"/>
      <c r="E52" s="100"/>
      <c r="F52" s="100"/>
      <c r="G52" s="100"/>
      <c r="H52" s="100"/>
      <c r="I52" s="100"/>
      <c r="J52" s="100"/>
    </row>
    <row r="53" spans="1:10" x14ac:dyDescent="0.25">
      <c r="A53" s="100"/>
      <c r="B53" s="100"/>
      <c r="C53" s="100"/>
      <c r="D53" s="100"/>
      <c r="E53" s="100"/>
      <c r="F53" s="100"/>
      <c r="G53" s="100"/>
      <c r="H53" s="100"/>
      <c r="I53" s="100"/>
      <c r="J53" s="100"/>
    </row>
    <row r="54" spans="1:10" x14ac:dyDescent="0.25">
      <c r="A54" s="100"/>
      <c r="B54" s="100"/>
      <c r="C54" s="100"/>
      <c r="D54" s="100"/>
      <c r="E54" s="100"/>
      <c r="F54" s="100"/>
      <c r="G54" s="100"/>
      <c r="H54" s="100"/>
      <c r="I54" s="100"/>
      <c r="J54" s="100"/>
    </row>
    <row r="55" spans="1:10" x14ac:dyDescent="0.25">
      <c r="A55" s="100"/>
      <c r="B55" s="100"/>
      <c r="C55" s="100"/>
      <c r="D55" s="100"/>
      <c r="E55" s="100"/>
      <c r="F55" s="100"/>
      <c r="G55" s="100"/>
      <c r="H55" s="100"/>
      <c r="I55" s="100"/>
      <c r="J55" s="100"/>
    </row>
    <row r="56" spans="1:10" x14ac:dyDescent="0.25">
      <c r="A56" s="4"/>
      <c r="B56" s="4"/>
      <c r="C56" s="4"/>
      <c r="D56" s="4"/>
      <c r="E56" s="4"/>
      <c r="F56" s="4"/>
      <c r="G56" s="4"/>
      <c r="H56" s="4"/>
      <c r="I56" s="4"/>
      <c r="J56" s="4"/>
    </row>
    <row r="74" spans="1:10" ht="15" customHeight="1" x14ac:dyDescent="0.25">
      <c r="A74" s="100" t="s">
        <v>12</v>
      </c>
      <c r="B74" s="100"/>
      <c r="C74" s="100"/>
      <c r="D74" s="100"/>
      <c r="E74" s="100"/>
      <c r="F74" s="100"/>
      <c r="G74" s="100"/>
      <c r="H74" s="100"/>
      <c r="I74" s="100"/>
      <c r="J74" s="100"/>
    </row>
    <row r="75" spans="1:10" x14ac:dyDescent="0.25">
      <c r="A75" s="100"/>
      <c r="B75" s="100"/>
      <c r="C75" s="100"/>
      <c r="D75" s="100"/>
      <c r="E75" s="100"/>
      <c r="F75" s="100"/>
      <c r="G75" s="100"/>
      <c r="H75" s="100"/>
      <c r="I75" s="100"/>
      <c r="J75" s="100"/>
    </row>
    <row r="76" spans="1:10" x14ac:dyDescent="0.25">
      <c r="A76" s="100"/>
      <c r="B76" s="100"/>
      <c r="C76" s="100"/>
      <c r="D76" s="100"/>
      <c r="E76" s="100"/>
      <c r="F76" s="100"/>
      <c r="G76" s="100"/>
      <c r="H76" s="100"/>
      <c r="I76" s="100"/>
      <c r="J76" s="100"/>
    </row>
    <row r="77" spans="1:10" x14ac:dyDescent="0.25">
      <c r="A77" s="100"/>
      <c r="B77" s="100"/>
      <c r="C77" s="100"/>
      <c r="D77" s="100"/>
      <c r="E77" s="100"/>
      <c r="F77" s="100"/>
      <c r="G77" s="100"/>
      <c r="H77" s="100"/>
      <c r="I77" s="100"/>
      <c r="J77" s="100"/>
    </row>
    <row r="78" spans="1:10" x14ac:dyDescent="0.25">
      <c r="A78" s="100"/>
      <c r="B78" s="100"/>
      <c r="C78" s="100"/>
      <c r="D78" s="100"/>
      <c r="E78" s="100"/>
      <c r="F78" s="100"/>
      <c r="G78" s="100"/>
      <c r="H78" s="100"/>
      <c r="I78" s="100"/>
      <c r="J78" s="100"/>
    </row>
    <row r="79" spans="1:10" x14ac:dyDescent="0.25">
      <c r="A79" s="100"/>
      <c r="B79" s="100"/>
      <c r="C79" s="100"/>
      <c r="D79" s="100"/>
      <c r="E79" s="100"/>
      <c r="F79" s="100"/>
      <c r="G79" s="100"/>
      <c r="H79" s="100"/>
      <c r="I79" s="100"/>
      <c r="J79" s="100"/>
    </row>
    <row r="80" spans="1:10" x14ac:dyDescent="0.25">
      <c r="A80" s="100"/>
      <c r="B80" s="100"/>
      <c r="C80" s="100"/>
      <c r="D80" s="100"/>
      <c r="E80" s="100"/>
      <c r="F80" s="100"/>
      <c r="G80" s="100"/>
      <c r="H80" s="100"/>
      <c r="I80" s="100"/>
      <c r="J80" s="100"/>
    </row>
    <row r="81" spans="1:10" x14ac:dyDescent="0.25">
      <c r="A81" s="100"/>
      <c r="B81" s="100"/>
      <c r="C81" s="100"/>
      <c r="D81" s="100"/>
      <c r="E81" s="100"/>
      <c r="F81" s="100"/>
      <c r="G81" s="100"/>
      <c r="H81" s="100"/>
      <c r="I81" s="100"/>
      <c r="J81" s="100"/>
    </row>
    <row r="82" spans="1:10" x14ac:dyDescent="0.25">
      <c r="A82" s="100"/>
      <c r="B82" s="100"/>
      <c r="C82" s="100"/>
      <c r="D82" s="100"/>
      <c r="E82" s="100"/>
      <c r="F82" s="100"/>
      <c r="G82" s="100"/>
      <c r="H82" s="100"/>
      <c r="I82" s="100"/>
      <c r="J82" s="100"/>
    </row>
    <row r="83" spans="1:10" x14ac:dyDescent="0.25">
      <c r="A83" s="100"/>
      <c r="B83" s="100"/>
      <c r="C83" s="100"/>
      <c r="D83" s="100"/>
      <c r="E83" s="100"/>
      <c r="F83" s="100"/>
      <c r="G83" s="100"/>
      <c r="H83" s="100"/>
      <c r="I83" s="100"/>
      <c r="J83" s="100"/>
    </row>
    <row r="84" spans="1:10" x14ac:dyDescent="0.25">
      <c r="A84" s="100"/>
      <c r="B84" s="100"/>
      <c r="C84" s="100"/>
      <c r="D84" s="100"/>
      <c r="E84" s="100"/>
      <c r="F84" s="100"/>
      <c r="G84" s="100"/>
      <c r="H84" s="100"/>
      <c r="I84" s="100"/>
      <c r="J84" s="100"/>
    </row>
    <row r="85" spans="1:10" x14ac:dyDescent="0.25">
      <c r="A85" s="100"/>
      <c r="B85" s="100"/>
      <c r="C85" s="100"/>
      <c r="D85" s="100"/>
      <c r="E85" s="100"/>
      <c r="F85" s="100"/>
      <c r="G85" s="100"/>
      <c r="H85" s="100"/>
      <c r="I85" s="100"/>
      <c r="J85" s="100"/>
    </row>
    <row r="86" spans="1:10" x14ac:dyDescent="0.25">
      <c r="A86" s="100"/>
      <c r="B86" s="100"/>
      <c r="C86" s="100"/>
      <c r="D86" s="100"/>
      <c r="E86" s="100"/>
      <c r="F86" s="100"/>
      <c r="G86" s="100"/>
      <c r="H86" s="100"/>
      <c r="I86" s="100"/>
      <c r="J86" s="100"/>
    </row>
    <row r="87" spans="1:10" x14ac:dyDescent="0.25">
      <c r="A87" s="100"/>
      <c r="B87" s="100"/>
      <c r="C87" s="100"/>
      <c r="D87" s="100"/>
      <c r="E87" s="100"/>
      <c r="F87" s="100"/>
      <c r="G87" s="100"/>
      <c r="H87" s="100"/>
      <c r="I87" s="100"/>
      <c r="J87" s="100"/>
    </row>
    <row r="88" spans="1:10" x14ac:dyDescent="0.25">
      <c r="A88" s="100"/>
      <c r="B88" s="100"/>
      <c r="C88" s="100"/>
      <c r="D88" s="100"/>
      <c r="E88" s="100"/>
      <c r="F88" s="100"/>
      <c r="G88" s="100"/>
      <c r="H88" s="100"/>
      <c r="I88" s="100"/>
      <c r="J88" s="100"/>
    </row>
    <row r="89" spans="1:10" x14ac:dyDescent="0.25">
      <c r="A89" s="100"/>
      <c r="B89" s="100"/>
      <c r="C89" s="100"/>
      <c r="D89" s="100"/>
      <c r="E89" s="100"/>
      <c r="F89" s="100"/>
      <c r="G89" s="100"/>
      <c r="H89" s="100"/>
      <c r="I89" s="100"/>
      <c r="J89" s="100"/>
    </row>
    <row r="90" spans="1:10" x14ac:dyDescent="0.25">
      <c r="A90" s="4"/>
      <c r="B90" s="4"/>
      <c r="C90" s="4"/>
      <c r="D90" s="4"/>
      <c r="E90" s="4"/>
      <c r="F90" s="4"/>
      <c r="G90" s="4"/>
      <c r="H90" s="4"/>
      <c r="I90" s="4"/>
      <c r="J90" s="4"/>
    </row>
    <row r="91" spans="1:10" x14ac:dyDescent="0.25">
      <c r="A91" s="4"/>
      <c r="B91" s="4"/>
      <c r="C91" s="4"/>
      <c r="D91" s="4"/>
      <c r="E91" s="4"/>
      <c r="F91" s="4"/>
      <c r="G91" s="4"/>
      <c r="H91" s="4"/>
      <c r="I91" s="4"/>
      <c r="J91" s="4"/>
    </row>
    <row r="92" spans="1:10" x14ac:dyDescent="0.25">
      <c r="A92" s="4"/>
      <c r="B92" s="4"/>
      <c r="C92" s="4"/>
      <c r="D92" s="4"/>
      <c r="E92" s="4"/>
      <c r="F92" s="4"/>
      <c r="G92" s="4"/>
      <c r="H92" s="4"/>
      <c r="I92" s="4"/>
      <c r="J92" s="4"/>
    </row>
    <row r="93" spans="1:10" x14ac:dyDescent="0.25">
      <c r="A93" s="4"/>
      <c r="B93" s="4"/>
      <c r="C93" s="4"/>
      <c r="D93" s="4"/>
      <c r="E93" s="4"/>
      <c r="F93" s="4"/>
      <c r="G93" s="4"/>
      <c r="H93" s="4"/>
      <c r="I93" s="4"/>
      <c r="J93" s="4"/>
    </row>
    <row r="94" spans="1:10" x14ac:dyDescent="0.25">
      <c r="A94" s="4"/>
      <c r="B94" s="4"/>
      <c r="C94" s="4"/>
      <c r="D94" s="4"/>
      <c r="E94" s="4"/>
      <c r="F94" s="4"/>
      <c r="G94" s="4"/>
      <c r="H94" s="4"/>
      <c r="I94" s="4"/>
      <c r="J94" s="4"/>
    </row>
    <row r="95" spans="1:10" x14ac:dyDescent="0.25">
      <c r="A95" s="4"/>
      <c r="B95" s="4"/>
      <c r="C95" s="4"/>
      <c r="D95" s="4"/>
      <c r="E95" s="4"/>
      <c r="F95" s="4"/>
      <c r="G95" s="4"/>
      <c r="H95" s="4"/>
      <c r="I95" s="4"/>
      <c r="J95" s="4"/>
    </row>
    <row r="96" spans="1:10" x14ac:dyDescent="0.25">
      <c r="A96" s="4"/>
      <c r="B96" s="4"/>
      <c r="C96" s="4"/>
      <c r="D96" s="4"/>
      <c r="E96" s="4"/>
      <c r="F96" s="4"/>
      <c r="G96" s="4"/>
      <c r="H96" s="4"/>
      <c r="I96" s="4"/>
      <c r="J96" s="4"/>
    </row>
    <row r="97" spans="1:10" x14ac:dyDescent="0.25">
      <c r="A97" s="4"/>
      <c r="B97" s="4"/>
      <c r="C97" s="4"/>
      <c r="D97" s="4"/>
      <c r="E97" s="4"/>
      <c r="F97" s="4"/>
      <c r="G97" s="4"/>
      <c r="H97" s="4"/>
      <c r="I97" s="4"/>
      <c r="J97" s="4"/>
    </row>
    <row r="98" spans="1:10" x14ac:dyDescent="0.25">
      <c r="A98" s="4"/>
      <c r="B98" s="4"/>
      <c r="C98" s="4"/>
      <c r="D98" s="4"/>
      <c r="E98" s="4"/>
      <c r="F98" s="4"/>
      <c r="G98" s="4"/>
      <c r="H98" s="4"/>
      <c r="I98" s="4"/>
      <c r="J98" s="4"/>
    </row>
    <row r="99" spans="1:10" x14ac:dyDescent="0.25">
      <c r="A99" s="4"/>
      <c r="B99" s="4"/>
      <c r="C99" s="4"/>
      <c r="D99" s="4"/>
      <c r="E99" s="4"/>
      <c r="F99" s="4"/>
      <c r="G99" s="4"/>
      <c r="H99" s="4"/>
      <c r="I99" s="4"/>
      <c r="J99" s="4"/>
    </row>
    <row r="100" spans="1:10" x14ac:dyDescent="0.25">
      <c r="A100" s="4"/>
      <c r="B100" s="4"/>
      <c r="C100" s="4"/>
      <c r="D100" s="4"/>
      <c r="E100" s="4"/>
      <c r="F100" s="4"/>
      <c r="G100" s="4"/>
      <c r="H100" s="4"/>
      <c r="I100" s="4"/>
      <c r="J100" s="4"/>
    </row>
    <row r="101" spans="1:10" x14ac:dyDescent="0.25">
      <c r="A101" s="4"/>
      <c r="B101" s="4"/>
      <c r="C101" s="4"/>
      <c r="D101" s="4"/>
      <c r="E101" s="4"/>
      <c r="F101" s="4"/>
      <c r="G101" s="4"/>
      <c r="H101" s="4"/>
      <c r="I101" s="4"/>
      <c r="J101" s="4"/>
    </row>
    <row r="102" spans="1:10" x14ac:dyDescent="0.25">
      <c r="A102" s="4"/>
      <c r="B102" s="4"/>
      <c r="C102" s="4"/>
      <c r="D102" s="4"/>
      <c r="E102" s="4"/>
      <c r="F102" s="4"/>
      <c r="G102" s="4"/>
      <c r="H102" s="4"/>
      <c r="I102" s="4"/>
      <c r="J102" s="4"/>
    </row>
  </sheetData>
  <sheetProtection password="C08E" sheet="1" objects="1" scenarios="1"/>
  <mergeCells count="4">
    <mergeCell ref="A1:J1"/>
    <mergeCell ref="A74:J89"/>
    <mergeCell ref="A51:J55"/>
    <mergeCell ref="A3:J49"/>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B33" sqref="B33:D33"/>
    </sheetView>
  </sheetViews>
  <sheetFormatPr defaultRowHeight="14.25" x14ac:dyDescent="0.25"/>
  <cols>
    <col min="1" max="16384" width="9.140625" style="1"/>
  </cols>
  <sheetData>
    <row r="1" spans="1:10" ht="15.75" x14ac:dyDescent="0.25">
      <c r="A1" s="97" t="s">
        <v>34</v>
      </c>
      <c r="B1" s="97"/>
      <c r="C1" s="97"/>
      <c r="D1" s="97"/>
      <c r="E1" s="97"/>
      <c r="F1" s="97"/>
      <c r="G1" s="97"/>
      <c r="H1" s="97"/>
      <c r="I1" s="97"/>
      <c r="J1" s="97"/>
    </row>
    <row r="3" spans="1:10" x14ac:dyDescent="0.25">
      <c r="A3" s="99">
        <v>1</v>
      </c>
      <c r="B3" s="98" t="s">
        <v>35</v>
      </c>
      <c r="C3" s="98"/>
      <c r="D3" s="98"/>
      <c r="E3" s="98"/>
      <c r="F3" s="98"/>
      <c r="G3" s="98"/>
      <c r="H3" s="98"/>
      <c r="I3" s="98"/>
      <c r="J3" s="98"/>
    </row>
    <row r="4" spans="1:10" x14ac:dyDescent="0.25">
      <c r="A4" s="99"/>
      <c r="B4" s="98"/>
      <c r="C4" s="98"/>
      <c r="D4" s="98"/>
      <c r="E4" s="98"/>
      <c r="F4" s="98"/>
      <c r="G4" s="98"/>
      <c r="H4" s="98"/>
      <c r="I4" s="98"/>
      <c r="J4" s="98"/>
    </row>
    <row r="5" spans="1:10" x14ac:dyDescent="0.25">
      <c r="A5" s="5">
        <v>2</v>
      </c>
      <c r="B5" s="98" t="s">
        <v>36</v>
      </c>
      <c r="C5" s="98"/>
      <c r="D5" s="98"/>
      <c r="E5" s="98"/>
      <c r="F5" s="98"/>
      <c r="G5" s="98"/>
      <c r="H5" s="98"/>
      <c r="I5" s="98"/>
      <c r="J5" s="98"/>
    </row>
    <row r="6" spans="1:10" x14ac:dyDescent="0.25">
      <c r="A6" s="99">
        <v>3</v>
      </c>
      <c r="B6" s="98" t="s">
        <v>37</v>
      </c>
      <c r="C6" s="98"/>
      <c r="D6" s="98"/>
      <c r="E6" s="98"/>
      <c r="F6" s="98"/>
      <c r="G6" s="98"/>
      <c r="H6" s="98"/>
      <c r="I6" s="98"/>
      <c r="J6" s="98"/>
    </row>
    <row r="7" spans="1:10" x14ac:dyDescent="0.25">
      <c r="A7" s="99"/>
      <c r="B7" s="98"/>
      <c r="C7" s="98"/>
      <c r="D7" s="98"/>
      <c r="E7" s="98"/>
      <c r="F7" s="98"/>
      <c r="G7" s="98"/>
      <c r="H7" s="98"/>
      <c r="I7" s="98"/>
      <c r="J7" s="98"/>
    </row>
    <row r="8" spans="1:10" x14ac:dyDescent="0.25">
      <c r="A8" s="99"/>
      <c r="B8" s="98"/>
      <c r="C8" s="98"/>
      <c r="D8" s="98"/>
      <c r="E8" s="98"/>
      <c r="F8" s="98"/>
      <c r="G8" s="98"/>
      <c r="H8" s="98"/>
      <c r="I8" s="98"/>
      <c r="J8" s="98"/>
    </row>
    <row r="9" spans="1:10" x14ac:dyDescent="0.25">
      <c r="A9" s="99">
        <v>4</v>
      </c>
      <c r="B9" s="98" t="s">
        <v>38</v>
      </c>
      <c r="C9" s="98"/>
      <c r="D9" s="98"/>
      <c r="E9" s="98"/>
      <c r="F9" s="98"/>
      <c r="G9" s="98"/>
      <c r="H9" s="98"/>
      <c r="I9" s="98"/>
      <c r="J9" s="98"/>
    </row>
    <row r="10" spans="1:10" x14ac:dyDescent="0.25">
      <c r="A10" s="99"/>
      <c r="B10" s="98"/>
      <c r="C10" s="98"/>
      <c r="D10" s="98"/>
      <c r="E10" s="98"/>
      <c r="F10" s="98"/>
      <c r="G10" s="98"/>
      <c r="H10" s="98"/>
      <c r="I10" s="98"/>
      <c r="J10" s="98"/>
    </row>
    <row r="11" spans="1:10" x14ac:dyDescent="0.25">
      <c r="A11" s="99"/>
      <c r="B11" s="98"/>
      <c r="C11" s="98"/>
      <c r="D11" s="98"/>
      <c r="E11" s="98"/>
      <c r="F11" s="98"/>
      <c r="G11" s="98"/>
      <c r="H11" s="98"/>
      <c r="I11" s="98"/>
      <c r="J11" s="98"/>
    </row>
    <row r="12" spans="1:10" x14ac:dyDescent="0.25">
      <c r="A12" s="99">
        <v>5</v>
      </c>
      <c r="B12" s="98" t="s">
        <v>39</v>
      </c>
      <c r="C12" s="98"/>
      <c r="D12" s="98"/>
      <c r="E12" s="98"/>
      <c r="F12" s="98"/>
      <c r="G12" s="98"/>
      <c r="H12" s="98"/>
      <c r="I12" s="98"/>
      <c r="J12" s="98"/>
    </row>
    <row r="13" spans="1:10" x14ac:dyDescent="0.25">
      <c r="A13" s="99"/>
      <c r="B13" s="98"/>
      <c r="C13" s="98"/>
      <c r="D13" s="98"/>
      <c r="E13" s="98"/>
      <c r="F13" s="98"/>
      <c r="G13" s="98"/>
      <c r="H13" s="98"/>
      <c r="I13" s="98"/>
      <c r="J13" s="98"/>
    </row>
    <row r="14" spans="1:10" ht="14.25" customHeight="1" x14ac:dyDescent="0.25">
      <c r="A14" s="99">
        <v>6</v>
      </c>
      <c r="B14" s="98" t="s">
        <v>40</v>
      </c>
      <c r="C14" s="98"/>
      <c r="D14" s="98"/>
      <c r="E14" s="98"/>
      <c r="F14" s="98"/>
      <c r="G14" s="98"/>
      <c r="H14" s="98"/>
      <c r="I14" s="98"/>
      <c r="J14" s="98"/>
    </row>
    <row r="15" spans="1:10" x14ac:dyDescent="0.25">
      <c r="A15" s="99"/>
      <c r="B15" s="98"/>
      <c r="C15" s="98"/>
      <c r="D15" s="98"/>
      <c r="E15" s="98"/>
      <c r="F15" s="98"/>
      <c r="G15" s="98"/>
      <c r="H15" s="98"/>
      <c r="I15" s="98"/>
      <c r="J15" s="98"/>
    </row>
    <row r="16" spans="1:10" x14ac:dyDescent="0.25">
      <c r="A16" s="99"/>
      <c r="B16" s="98"/>
      <c r="C16" s="98"/>
      <c r="D16" s="98"/>
      <c r="E16" s="98"/>
      <c r="F16" s="98"/>
      <c r="G16" s="98"/>
      <c r="H16" s="98"/>
      <c r="I16" s="98"/>
      <c r="J16" s="98"/>
    </row>
    <row r="17" spans="1:10" x14ac:dyDescent="0.25">
      <c r="A17" s="99"/>
      <c r="B17" s="98"/>
      <c r="C17" s="98"/>
      <c r="D17" s="98"/>
      <c r="E17" s="98"/>
      <c r="F17" s="98"/>
      <c r="G17" s="98"/>
      <c r="H17" s="98"/>
      <c r="I17" s="98"/>
      <c r="J17" s="98"/>
    </row>
    <row r="18" spans="1:10" x14ac:dyDescent="0.25">
      <c r="A18" s="99"/>
      <c r="B18" s="98"/>
      <c r="C18" s="98"/>
      <c r="D18" s="98"/>
      <c r="E18" s="98"/>
      <c r="F18" s="98"/>
      <c r="G18" s="98"/>
      <c r="H18" s="98"/>
      <c r="I18" s="98"/>
      <c r="J18" s="98"/>
    </row>
    <row r="19" spans="1:10" x14ac:dyDescent="0.25">
      <c r="A19" s="99"/>
      <c r="B19" s="98"/>
      <c r="C19" s="98"/>
      <c r="D19" s="98"/>
      <c r="E19" s="98"/>
      <c r="F19" s="98"/>
      <c r="G19" s="98"/>
      <c r="H19" s="98"/>
      <c r="I19" s="98"/>
      <c r="J19" s="98"/>
    </row>
    <row r="20" spans="1:10" x14ac:dyDescent="0.25">
      <c r="A20" s="99"/>
      <c r="B20" s="98"/>
      <c r="C20" s="98"/>
      <c r="D20" s="98"/>
      <c r="E20" s="98"/>
      <c r="F20" s="98"/>
      <c r="G20" s="98"/>
      <c r="H20" s="98"/>
      <c r="I20" s="98"/>
      <c r="J20" s="98"/>
    </row>
    <row r="21" spans="1:10" x14ac:dyDescent="0.25">
      <c r="A21" s="99"/>
      <c r="B21" s="98"/>
      <c r="C21" s="98"/>
      <c r="D21" s="98"/>
      <c r="E21" s="98"/>
      <c r="F21" s="98"/>
      <c r="G21" s="98"/>
      <c r="H21" s="98"/>
      <c r="I21" s="98"/>
      <c r="J21" s="98"/>
    </row>
    <row r="22" spans="1:10" ht="14.25" customHeight="1" x14ac:dyDescent="0.25">
      <c r="A22" s="99"/>
      <c r="B22" s="98"/>
      <c r="C22" s="98"/>
      <c r="D22" s="98"/>
      <c r="E22" s="98"/>
      <c r="F22" s="98"/>
      <c r="G22" s="98"/>
      <c r="H22" s="98"/>
      <c r="I22" s="98"/>
      <c r="J22" s="98"/>
    </row>
    <row r="23" spans="1:10" x14ac:dyDescent="0.25">
      <c r="A23" s="99"/>
      <c r="B23" s="98"/>
      <c r="C23" s="98"/>
      <c r="D23" s="98"/>
      <c r="E23" s="98"/>
      <c r="F23" s="98"/>
      <c r="G23" s="98"/>
      <c r="H23" s="98"/>
      <c r="I23" s="98"/>
      <c r="J23" s="98"/>
    </row>
    <row r="24" spans="1:10" x14ac:dyDescent="0.25">
      <c r="A24" s="99"/>
      <c r="B24" s="98"/>
      <c r="C24" s="98"/>
      <c r="D24" s="98"/>
      <c r="E24" s="98"/>
      <c r="F24" s="98"/>
      <c r="G24" s="98"/>
      <c r="H24" s="98"/>
      <c r="I24" s="98"/>
      <c r="J24" s="98"/>
    </row>
    <row r="25" spans="1:10" x14ac:dyDescent="0.25">
      <c r="A25" s="99"/>
      <c r="B25" s="98"/>
      <c r="C25" s="98"/>
      <c r="D25" s="98"/>
      <c r="E25" s="98"/>
      <c r="F25" s="98"/>
      <c r="G25" s="98"/>
      <c r="H25" s="98"/>
      <c r="I25" s="98"/>
      <c r="J25" s="98"/>
    </row>
    <row r="26" spans="1:10" x14ac:dyDescent="0.25">
      <c r="A26" s="99"/>
      <c r="B26" s="98"/>
      <c r="C26" s="98"/>
      <c r="D26" s="98"/>
      <c r="E26" s="98"/>
      <c r="F26" s="98"/>
      <c r="G26" s="98"/>
      <c r="H26" s="98"/>
      <c r="I26" s="98"/>
      <c r="J26" s="98"/>
    </row>
    <row r="27" spans="1:10" x14ac:dyDescent="0.25">
      <c r="A27" s="99"/>
      <c r="B27" s="98"/>
      <c r="C27" s="98"/>
      <c r="D27" s="98"/>
      <c r="E27" s="98"/>
      <c r="F27" s="98"/>
      <c r="G27" s="98"/>
      <c r="H27" s="98"/>
      <c r="I27" s="98"/>
      <c r="J27" s="98"/>
    </row>
    <row r="28" spans="1:10" x14ac:dyDescent="0.25">
      <c r="A28" s="99"/>
      <c r="B28" s="98"/>
      <c r="C28" s="98"/>
      <c r="D28" s="98"/>
      <c r="E28" s="98"/>
      <c r="F28" s="98"/>
      <c r="G28" s="98"/>
      <c r="H28" s="98"/>
      <c r="I28" s="98"/>
      <c r="J28" s="98"/>
    </row>
    <row r="29" spans="1:10" ht="14.25" customHeight="1" x14ac:dyDescent="0.25">
      <c r="A29" s="99">
        <v>7</v>
      </c>
      <c r="B29" s="98" t="s">
        <v>41</v>
      </c>
      <c r="C29" s="98"/>
      <c r="D29" s="98"/>
      <c r="E29" s="98"/>
      <c r="F29" s="98"/>
      <c r="G29" s="98"/>
      <c r="H29" s="98"/>
      <c r="I29" s="98"/>
      <c r="J29" s="98"/>
    </row>
    <row r="30" spans="1:10" x14ac:dyDescent="0.25">
      <c r="A30" s="99"/>
      <c r="B30" s="98"/>
      <c r="C30" s="98"/>
      <c r="D30" s="98"/>
      <c r="E30" s="98"/>
      <c r="F30" s="98"/>
      <c r="G30" s="98"/>
      <c r="H30" s="98"/>
      <c r="I30" s="98"/>
      <c r="J30" s="98"/>
    </row>
    <row r="31" spans="1:10" x14ac:dyDescent="0.25">
      <c r="A31" s="99"/>
      <c r="B31" s="98"/>
      <c r="C31" s="98"/>
      <c r="D31" s="98"/>
      <c r="E31" s="98"/>
      <c r="F31" s="98"/>
      <c r="G31" s="98"/>
      <c r="H31" s="98"/>
      <c r="I31" s="98"/>
      <c r="J31" s="98"/>
    </row>
    <row r="32" spans="1:10" ht="15" customHeight="1" x14ac:dyDescent="0.25">
      <c r="A32" s="5">
        <v>8</v>
      </c>
      <c r="B32" s="98" t="s">
        <v>42</v>
      </c>
      <c r="C32" s="98"/>
      <c r="D32" s="98"/>
      <c r="E32" s="98"/>
      <c r="F32" s="98"/>
      <c r="G32" s="98"/>
      <c r="H32" s="98"/>
      <c r="I32" s="98"/>
      <c r="J32" s="98"/>
    </row>
    <row r="33" spans="1:10" x14ac:dyDescent="0.25">
      <c r="A33" s="5">
        <v>9</v>
      </c>
      <c r="B33" s="98" t="s">
        <v>43</v>
      </c>
      <c r="C33" s="98"/>
      <c r="D33" s="98"/>
      <c r="E33" s="102"/>
      <c r="F33" s="102"/>
      <c r="G33" s="102"/>
      <c r="H33" s="102"/>
      <c r="I33" s="102"/>
      <c r="J33" s="102"/>
    </row>
    <row r="34" spans="1:10" x14ac:dyDescent="0.25">
      <c r="A34" s="5">
        <v>10</v>
      </c>
      <c r="B34" s="96" t="s">
        <v>44</v>
      </c>
      <c r="C34" s="96"/>
      <c r="D34" s="96"/>
      <c r="E34" s="101"/>
      <c r="F34" s="101"/>
      <c r="G34" s="101"/>
      <c r="H34" s="101"/>
      <c r="I34" s="101"/>
      <c r="J34" s="101"/>
    </row>
    <row r="35" spans="1:10" x14ac:dyDescent="0.25">
      <c r="A35" s="99">
        <v>11</v>
      </c>
      <c r="B35" s="98" t="s">
        <v>45</v>
      </c>
      <c r="C35" s="98"/>
      <c r="D35" s="98"/>
      <c r="E35" s="101"/>
      <c r="F35" s="101"/>
      <c r="G35" s="101"/>
      <c r="H35" s="101"/>
      <c r="I35" s="101"/>
      <c r="J35" s="101"/>
    </row>
    <row r="36" spans="1:10" x14ac:dyDescent="0.25">
      <c r="A36" s="99"/>
      <c r="B36" s="98"/>
      <c r="C36" s="98"/>
      <c r="D36" s="98"/>
      <c r="E36" s="101"/>
      <c r="F36" s="101"/>
      <c r="G36" s="101"/>
      <c r="H36" s="101"/>
      <c r="I36" s="101"/>
      <c r="J36" s="101"/>
    </row>
  </sheetData>
  <sheetProtection password="C08E" sheet="1" objects="1" scenarios="1"/>
  <mergeCells count="22">
    <mergeCell ref="B14:J28"/>
    <mergeCell ref="A1:J1"/>
    <mergeCell ref="B3:J4"/>
    <mergeCell ref="B5:J5"/>
    <mergeCell ref="B6:J8"/>
    <mergeCell ref="B9:J11"/>
    <mergeCell ref="B12:J13"/>
    <mergeCell ref="A14:A28"/>
    <mergeCell ref="A3:A4"/>
    <mergeCell ref="A6:A8"/>
    <mergeCell ref="A9:A11"/>
    <mergeCell ref="A12:A13"/>
    <mergeCell ref="B34:D34"/>
    <mergeCell ref="E34:J34"/>
    <mergeCell ref="E35:J36"/>
    <mergeCell ref="B35:D36"/>
    <mergeCell ref="A29:A31"/>
    <mergeCell ref="A35:A36"/>
    <mergeCell ref="B29:J31"/>
    <mergeCell ref="B32:J32"/>
    <mergeCell ref="B33:D33"/>
    <mergeCell ref="E33:J33"/>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sqref="A1:J1"/>
    </sheetView>
  </sheetViews>
  <sheetFormatPr defaultRowHeight="14.25" x14ac:dyDescent="0.25"/>
  <cols>
    <col min="1" max="16384" width="9.140625" style="1"/>
  </cols>
  <sheetData>
    <row r="1" spans="1:10" ht="15.75" x14ac:dyDescent="0.25">
      <c r="A1" s="97" t="s">
        <v>46</v>
      </c>
      <c r="B1" s="97"/>
      <c r="C1" s="97"/>
      <c r="D1" s="97"/>
      <c r="E1" s="97"/>
      <c r="F1" s="97"/>
      <c r="G1" s="97"/>
      <c r="H1" s="97"/>
      <c r="I1" s="97"/>
      <c r="J1" s="97"/>
    </row>
    <row r="2" spans="1:10" ht="15" x14ac:dyDescent="0.25">
      <c r="A2" s="109" t="s">
        <v>47</v>
      </c>
      <c r="B2" s="109"/>
      <c r="C2" s="109"/>
      <c r="D2" s="109"/>
      <c r="E2" s="109"/>
      <c r="F2" s="109"/>
      <c r="G2" s="109"/>
      <c r="H2" s="109"/>
      <c r="I2" s="109"/>
      <c r="J2" s="109"/>
    </row>
    <row r="3" spans="1:10" ht="15" x14ac:dyDescent="0.25">
      <c r="A3" s="7" t="s">
        <v>48</v>
      </c>
      <c r="B3" s="108" t="s">
        <v>49</v>
      </c>
      <c r="C3" s="108"/>
      <c r="D3" s="108"/>
      <c r="E3" s="108"/>
      <c r="F3" s="7" t="s">
        <v>59</v>
      </c>
      <c r="G3" s="108" t="s">
        <v>60</v>
      </c>
      <c r="H3" s="108"/>
      <c r="I3" s="108"/>
      <c r="J3" s="108"/>
    </row>
    <row r="4" spans="1:10" x14ac:dyDescent="0.25">
      <c r="A4" s="5">
        <v>1</v>
      </c>
      <c r="B4" s="96" t="s">
        <v>50</v>
      </c>
      <c r="C4" s="96"/>
      <c r="D4" s="96"/>
      <c r="E4" s="96"/>
      <c r="F4" s="9" t="s">
        <v>54</v>
      </c>
      <c r="G4" s="103"/>
      <c r="H4" s="103"/>
      <c r="I4" s="103"/>
      <c r="J4" s="103"/>
    </row>
    <row r="5" spans="1:10" x14ac:dyDescent="0.25">
      <c r="A5" s="5">
        <v>2</v>
      </c>
      <c r="B5" s="96" t="s">
        <v>51</v>
      </c>
      <c r="C5" s="96"/>
      <c r="D5" s="96"/>
      <c r="E5" s="96"/>
      <c r="F5" s="9" t="s">
        <v>61</v>
      </c>
      <c r="G5" s="103"/>
      <c r="H5" s="103"/>
      <c r="I5" s="103"/>
      <c r="J5" s="103"/>
    </row>
    <row r="6" spans="1:10" x14ac:dyDescent="0.25">
      <c r="A6" s="99">
        <v>3</v>
      </c>
      <c r="B6" s="96" t="s">
        <v>107</v>
      </c>
      <c r="C6" s="96"/>
      <c r="D6" s="96"/>
      <c r="E6" s="96"/>
      <c r="F6" s="96" t="s">
        <v>62</v>
      </c>
      <c r="G6" s="103"/>
      <c r="H6" s="103"/>
      <c r="I6" s="103"/>
      <c r="J6" s="103"/>
    </row>
    <row r="7" spans="1:10" x14ac:dyDescent="0.25">
      <c r="A7" s="99"/>
      <c r="B7" s="96"/>
      <c r="C7" s="96"/>
      <c r="D7" s="96"/>
      <c r="E7" s="96"/>
      <c r="F7" s="96"/>
      <c r="G7" s="103"/>
      <c r="H7" s="103"/>
      <c r="I7" s="103"/>
      <c r="J7" s="103"/>
    </row>
    <row r="8" spans="1:10" x14ac:dyDescent="0.25">
      <c r="A8" s="5">
        <v>4</v>
      </c>
      <c r="B8" s="96" t="s">
        <v>52</v>
      </c>
      <c r="C8" s="96"/>
      <c r="D8" s="96"/>
      <c r="E8" s="96"/>
      <c r="F8" s="9" t="s">
        <v>76</v>
      </c>
      <c r="G8" s="103"/>
      <c r="H8" s="103"/>
      <c r="I8" s="103"/>
      <c r="J8" s="103"/>
    </row>
    <row r="9" spans="1:10" x14ac:dyDescent="0.25">
      <c r="A9" s="5">
        <v>5</v>
      </c>
      <c r="B9" s="96" t="s">
        <v>53</v>
      </c>
      <c r="C9" s="96"/>
      <c r="D9" s="96"/>
      <c r="E9" s="96"/>
      <c r="F9" s="9" t="s">
        <v>63</v>
      </c>
      <c r="G9" s="103"/>
      <c r="H9" s="103"/>
      <c r="I9" s="103"/>
      <c r="J9" s="103"/>
    </row>
    <row r="10" spans="1:10" x14ac:dyDescent="0.25">
      <c r="A10" s="99">
        <v>6</v>
      </c>
      <c r="B10" s="96" t="s">
        <v>108</v>
      </c>
      <c r="C10" s="96"/>
      <c r="D10" s="96"/>
      <c r="E10" s="96"/>
      <c r="F10" s="9" t="s">
        <v>54</v>
      </c>
      <c r="G10" s="103"/>
      <c r="H10" s="103"/>
      <c r="I10" s="103"/>
      <c r="J10" s="103"/>
    </row>
    <row r="11" spans="1:10" x14ac:dyDescent="0.25">
      <c r="A11" s="99"/>
      <c r="B11" s="96"/>
      <c r="C11" s="96"/>
      <c r="D11" s="96"/>
      <c r="E11" s="96"/>
      <c r="F11" s="9" t="s">
        <v>56</v>
      </c>
      <c r="G11" s="103"/>
      <c r="H11" s="103"/>
      <c r="I11" s="103"/>
      <c r="J11" s="103"/>
    </row>
    <row r="12" spans="1:10" x14ac:dyDescent="0.25">
      <c r="A12" s="99"/>
      <c r="B12" s="96"/>
      <c r="C12" s="96"/>
      <c r="D12" s="96"/>
      <c r="E12" s="96"/>
      <c r="F12" s="9" t="s">
        <v>57</v>
      </c>
      <c r="G12" s="103"/>
      <c r="H12" s="103"/>
      <c r="I12" s="103"/>
      <c r="J12" s="103"/>
    </row>
    <row r="13" spans="1:10" x14ac:dyDescent="0.25">
      <c r="A13" s="99"/>
      <c r="B13" s="96"/>
      <c r="C13" s="96"/>
      <c r="D13" s="96"/>
      <c r="E13" s="96"/>
      <c r="F13" s="9" t="s">
        <v>55</v>
      </c>
      <c r="G13" s="103"/>
      <c r="H13" s="103"/>
      <c r="I13" s="103"/>
      <c r="J13" s="103"/>
    </row>
    <row r="14" spans="1:10" x14ac:dyDescent="0.25">
      <c r="A14" s="99"/>
      <c r="B14" s="96"/>
      <c r="C14" s="96"/>
      <c r="D14" s="96"/>
      <c r="E14" s="96"/>
      <c r="F14" s="9" t="s">
        <v>58</v>
      </c>
      <c r="G14" s="103"/>
      <c r="H14" s="103"/>
      <c r="I14" s="103"/>
      <c r="J14" s="103"/>
    </row>
    <row r="15" spans="1:10" x14ac:dyDescent="0.25">
      <c r="A15" s="5">
        <v>7</v>
      </c>
      <c r="B15" s="96" t="s">
        <v>109</v>
      </c>
      <c r="C15" s="96"/>
      <c r="D15" s="96"/>
      <c r="E15" s="96"/>
      <c r="F15" s="9" t="s">
        <v>63</v>
      </c>
      <c r="G15" s="103"/>
      <c r="H15" s="103"/>
      <c r="I15" s="103"/>
      <c r="J15" s="103"/>
    </row>
    <row r="16" spans="1:10" x14ac:dyDescent="0.25">
      <c r="A16" s="5">
        <v>8</v>
      </c>
      <c r="B16" s="96" t="s">
        <v>110</v>
      </c>
      <c r="C16" s="96"/>
      <c r="D16" s="96"/>
      <c r="E16" s="96"/>
      <c r="F16" s="9" t="s">
        <v>63</v>
      </c>
      <c r="G16" s="103"/>
      <c r="H16" s="103"/>
      <c r="I16" s="103"/>
      <c r="J16" s="103"/>
    </row>
    <row r="17" spans="1:10" x14ac:dyDescent="0.25">
      <c r="A17" s="5">
        <v>9</v>
      </c>
      <c r="B17" s="96" t="s">
        <v>111</v>
      </c>
      <c r="C17" s="96"/>
      <c r="D17" s="96"/>
      <c r="E17" s="96"/>
      <c r="F17" s="9" t="s">
        <v>63</v>
      </c>
      <c r="G17" s="103"/>
      <c r="H17" s="103"/>
      <c r="I17" s="103"/>
      <c r="J17" s="103"/>
    </row>
    <row r="18" spans="1:10" x14ac:dyDescent="0.25">
      <c r="A18" s="5">
        <v>10</v>
      </c>
      <c r="B18" s="96" t="s">
        <v>112</v>
      </c>
      <c r="C18" s="96"/>
      <c r="D18" s="96"/>
      <c r="E18" s="96"/>
      <c r="F18" s="9" t="s">
        <v>63</v>
      </c>
      <c r="G18" s="103"/>
      <c r="H18" s="103"/>
      <c r="I18" s="103"/>
      <c r="J18" s="103"/>
    </row>
    <row r="19" spans="1:10" ht="15" x14ac:dyDescent="0.25">
      <c r="A19" s="109" t="s">
        <v>64</v>
      </c>
      <c r="B19" s="109"/>
      <c r="C19" s="109"/>
      <c r="D19" s="109"/>
      <c r="E19" s="109"/>
      <c r="F19" s="109"/>
      <c r="G19" s="109"/>
      <c r="H19" s="109"/>
      <c r="I19" s="109"/>
      <c r="J19" s="109"/>
    </row>
    <row r="20" spans="1:10" s="3" customFormat="1" ht="15" x14ac:dyDescent="0.25">
      <c r="A20" s="7" t="s">
        <v>48</v>
      </c>
      <c r="B20" s="110" t="s">
        <v>49</v>
      </c>
      <c r="C20" s="111"/>
      <c r="D20" s="111"/>
      <c r="E20" s="111"/>
      <c r="F20" s="112"/>
      <c r="G20" s="7" t="s">
        <v>59</v>
      </c>
      <c r="H20" s="113" t="s">
        <v>60</v>
      </c>
      <c r="I20" s="114"/>
      <c r="J20" s="115"/>
    </row>
    <row r="21" spans="1:10" x14ac:dyDescent="0.25">
      <c r="A21" s="5">
        <v>1</v>
      </c>
      <c r="B21" s="104" t="s">
        <v>128</v>
      </c>
      <c r="C21" s="105"/>
      <c r="D21" s="105"/>
      <c r="E21" s="105"/>
      <c r="F21" s="106"/>
      <c r="G21" s="9" t="s">
        <v>63</v>
      </c>
      <c r="H21" s="103"/>
      <c r="I21" s="103"/>
      <c r="J21" s="103"/>
    </row>
    <row r="22" spans="1:10" x14ac:dyDescent="0.25">
      <c r="A22" s="5">
        <v>2</v>
      </c>
      <c r="B22" s="104" t="s">
        <v>65</v>
      </c>
      <c r="C22" s="105"/>
      <c r="D22" s="105"/>
      <c r="E22" s="105"/>
      <c r="F22" s="106"/>
      <c r="G22" s="9" t="s">
        <v>63</v>
      </c>
      <c r="H22" s="103"/>
      <c r="I22" s="103"/>
      <c r="J22" s="103"/>
    </row>
    <row r="23" spans="1:10" x14ac:dyDescent="0.25">
      <c r="A23" s="5">
        <v>3</v>
      </c>
      <c r="B23" s="104" t="s">
        <v>66</v>
      </c>
      <c r="C23" s="105"/>
      <c r="D23" s="105"/>
      <c r="E23" s="105"/>
      <c r="F23" s="106"/>
      <c r="G23" s="9" t="s">
        <v>74</v>
      </c>
      <c r="H23" s="103"/>
      <c r="I23" s="103"/>
      <c r="J23" s="103"/>
    </row>
    <row r="24" spans="1:10" x14ac:dyDescent="0.25">
      <c r="A24" s="5">
        <v>4</v>
      </c>
      <c r="B24" s="104" t="s">
        <v>67</v>
      </c>
      <c r="C24" s="105"/>
      <c r="D24" s="105"/>
      <c r="E24" s="105"/>
      <c r="F24" s="106"/>
      <c r="G24" s="9" t="s">
        <v>63</v>
      </c>
      <c r="H24" s="103"/>
      <c r="I24" s="103"/>
      <c r="J24" s="103"/>
    </row>
    <row r="25" spans="1:10" x14ac:dyDescent="0.25">
      <c r="A25" s="5">
        <v>5</v>
      </c>
      <c r="B25" s="104" t="s">
        <v>68</v>
      </c>
      <c r="C25" s="105"/>
      <c r="D25" s="105"/>
      <c r="E25" s="105"/>
      <c r="F25" s="106"/>
      <c r="G25" s="9" t="s">
        <v>77</v>
      </c>
      <c r="H25" s="103"/>
      <c r="I25" s="103"/>
      <c r="J25" s="103"/>
    </row>
    <row r="26" spans="1:10" x14ac:dyDescent="0.25">
      <c r="A26" s="5">
        <v>6</v>
      </c>
      <c r="B26" s="104" t="s">
        <v>114</v>
      </c>
      <c r="C26" s="105"/>
      <c r="D26" s="105"/>
      <c r="E26" s="105"/>
      <c r="F26" s="106"/>
      <c r="G26" s="9" t="s">
        <v>77</v>
      </c>
      <c r="H26" s="103"/>
      <c r="I26" s="103"/>
      <c r="J26" s="103"/>
    </row>
    <row r="27" spans="1:10" x14ac:dyDescent="0.25">
      <c r="A27" s="5">
        <v>7</v>
      </c>
      <c r="B27" s="104" t="s">
        <v>69</v>
      </c>
      <c r="C27" s="105"/>
      <c r="D27" s="105"/>
      <c r="E27" s="105"/>
      <c r="F27" s="106"/>
      <c r="G27" s="9" t="s">
        <v>63</v>
      </c>
      <c r="H27" s="103"/>
      <c r="I27" s="103"/>
      <c r="J27" s="103"/>
    </row>
    <row r="28" spans="1:10" x14ac:dyDescent="0.25">
      <c r="A28" s="5">
        <v>8</v>
      </c>
      <c r="B28" s="104" t="s">
        <v>70</v>
      </c>
      <c r="C28" s="105"/>
      <c r="D28" s="105"/>
      <c r="E28" s="105"/>
      <c r="F28" s="106"/>
      <c r="G28" s="9" t="s">
        <v>77</v>
      </c>
      <c r="H28" s="103"/>
      <c r="I28" s="103"/>
      <c r="J28" s="103"/>
    </row>
    <row r="29" spans="1:10" x14ac:dyDescent="0.25">
      <c r="A29" s="5">
        <v>9</v>
      </c>
      <c r="B29" s="104" t="s">
        <v>113</v>
      </c>
      <c r="C29" s="105"/>
      <c r="D29" s="105"/>
      <c r="E29" s="105"/>
      <c r="F29" s="106"/>
      <c r="G29" s="9" t="s">
        <v>77</v>
      </c>
      <c r="H29" s="103"/>
      <c r="I29" s="103"/>
      <c r="J29" s="103"/>
    </row>
    <row r="30" spans="1:10" x14ac:dyDescent="0.25">
      <c r="A30" s="5">
        <v>10</v>
      </c>
      <c r="B30" s="104" t="s">
        <v>71</v>
      </c>
      <c r="C30" s="105"/>
      <c r="D30" s="105"/>
      <c r="E30" s="105"/>
      <c r="F30" s="106"/>
      <c r="G30" s="9" t="s">
        <v>77</v>
      </c>
      <c r="H30" s="103"/>
      <c r="I30" s="103"/>
      <c r="J30" s="103"/>
    </row>
    <row r="31" spans="1:10" x14ac:dyDescent="0.25">
      <c r="A31" s="5">
        <v>11</v>
      </c>
      <c r="B31" s="104" t="s">
        <v>115</v>
      </c>
      <c r="C31" s="105"/>
      <c r="D31" s="105"/>
      <c r="E31" s="105"/>
      <c r="F31" s="106"/>
      <c r="G31" s="9" t="s">
        <v>77</v>
      </c>
      <c r="H31" s="103"/>
      <c r="I31" s="103"/>
      <c r="J31" s="103"/>
    </row>
    <row r="32" spans="1:10" x14ac:dyDescent="0.25">
      <c r="A32" s="5">
        <v>12</v>
      </c>
      <c r="B32" s="104" t="s">
        <v>72</v>
      </c>
      <c r="C32" s="105"/>
      <c r="D32" s="105"/>
      <c r="E32" s="105"/>
      <c r="F32" s="106"/>
      <c r="G32" s="9" t="s">
        <v>63</v>
      </c>
      <c r="H32" s="103"/>
      <c r="I32" s="103"/>
      <c r="J32" s="103"/>
    </row>
    <row r="33" spans="1:10" x14ac:dyDescent="0.25">
      <c r="A33" s="5">
        <v>13</v>
      </c>
      <c r="B33" s="104" t="s">
        <v>73</v>
      </c>
      <c r="C33" s="105"/>
      <c r="D33" s="105"/>
      <c r="E33" s="105"/>
      <c r="F33" s="106"/>
      <c r="G33" s="9" t="s">
        <v>75</v>
      </c>
      <c r="H33" s="103"/>
      <c r="I33" s="103"/>
      <c r="J33" s="103"/>
    </row>
    <row r="34" spans="1:10" ht="15" x14ac:dyDescent="0.25">
      <c r="A34" s="109" t="s">
        <v>129</v>
      </c>
      <c r="B34" s="109"/>
      <c r="C34" s="109"/>
      <c r="D34" s="109"/>
      <c r="E34" s="109"/>
      <c r="F34" s="109"/>
      <c r="G34" s="109"/>
      <c r="H34" s="109"/>
      <c r="I34" s="109"/>
      <c r="J34" s="109"/>
    </row>
    <row r="35" spans="1:10" s="3" customFormat="1" ht="15" x14ac:dyDescent="0.25">
      <c r="A35" s="7" t="s">
        <v>48</v>
      </c>
      <c r="B35" s="108" t="s">
        <v>49</v>
      </c>
      <c r="C35" s="108"/>
      <c r="D35" s="108"/>
      <c r="E35" s="108"/>
      <c r="F35" s="7" t="s">
        <v>59</v>
      </c>
      <c r="G35" s="107" t="s">
        <v>99</v>
      </c>
      <c r="H35" s="107"/>
      <c r="I35" s="107" t="s">
        <v>98</v>
      </c>
      <c r="J35" s="107"/>
    </row>
    <row r="36" spans="1:10" x14ac:dyDescent="0.25">
      <c r="A36" s="5">
        <v>1</v>
      </c>
      <c r="B36" s="96" t="s">
        <v>78</v>
      </c>
      <c r="C36" s="96"/>
      <c r="D36" s="96"/>
      <c r="E36" s="96"/>
      <c r="F36" s="9" t="s">
        <v>63</v>
      </c>
      <c r="G36" s="103"/>
      <c r="H36" s="103"/>
      <c r="I36" s="103"/>
      <c r="J36" s="103"/>
    </row>
    <row r="37" spans="1:10" x14ac:dyDescent="0.25">
      <c r="A37" s="5">
        <v>2</v>
      </c>
      <c r="B37" s="96" t="s">
        <v>93</v>
      </c>
      <c r="C37" s="96"/>
      <c r="D37" s="96"/>
      <c r="E37" s="96"/>
      <c r="F37" s="9" t="s">
        <v>100</v>
      </c>
      <c r="G37" s="103"/>
      <c r="H37" s="103"/>
      <c r="I37" s="103"/>
      <c r="J37" s="103"/>
    </row>
    <row r="38" spans="1:10" x14ac:dyDescent="0.25">
      <c r="A38" s="5">
        <v>3</v>
      </c>
      <c r="B38" s="96" t="s">
        <v>94</v>
      </c>
      <c r="C38" s="96"/>
      <c r="D38" s="96"/>
      <c r="E38" s="96"/>
      <c r="F38" s="9" t="s">
        <v>100</v>
      </c>
      <c r="G38" s="103"/>
      <c r="H38" s="103"/>
      <c r="I38" s="103"/>
      <c r="J38" s="103"/>
    </row>
    <row r="39" spans="1:10" x14ac:dyDescent="0.25">
      <c r="A39" s="5">
        <v>4</v>
      </c>
      <c r="B39" s="96" t="s">
        <v>81</v>
      </c>
      <c r="C39" s="96"/>
      <c r="D39" s="96"/>
      <c r="E39" s="96"/>
      <c r="F39" s="9" t="s">
        <v>101</v>
      </c>
      <c r="G39" s="103"/>
      <c r="H39" s="103"/>
      <c r="I39" s="103"/>
      <c r="J39" s="103"/>
    </row>
    <row r="40" spans="1:10" x14ac:dyDescent="0.25">
      <c r="A40" s="5">
        <v>5</v>
      </c>
      <c r="B40" s="96" t="s">
        <v>82</v>
      </c>
      <c r="C40" s="96"/>
      <c r="D40" s="96"/>
      <c r="E40" s="96"/>
      <c r="F40" s="9" t="s">
        <v>101</v>
      </c>
      <c r="G40" s="103"/>
      <c r="H40" s="103"/>
      <c r="I40" s="103"/>
      <c r="J40" s="103"/>
    </row>
    <row r="41" spans="1:10" x14ac:dyDescent="0.25">
      <c r="A41" s="5">
        <v>6</v>
      </c>
      <c r="B41" s="96" t="s">
        <v>83</v>
      </c>
      <c r="C41" s="96"/>
      <c r="D41" s="96"/>
      <c r="E41" s="96"/>
      <c r="F41" s="9" t="s">
        <v>102</v>
      </c>
      <c r="G41" s="99" t="e">
        <f>G38/G37</f>
        <v>#DIV/0!</v>
      </c>
      <c r="H41" s="99"/>
      <c r="I41" s="99" t="e">
        <f>I38/I37</f>
        <v>#DIV/0!</v>
      </c>
      <c r="J41" s="99"/>
    </row>
    <row r="42" spans="1:10" x14ac:dyDescent="0.25">
      <c r="A42" s="5">
        <v>7</v>
      </c>
      <c r="B42" s="96" t="s">
        <v>84</v>
      </c>
      <c r="C42" s="96"/>
      <c r="D42" s="96"/>
      <c r="E42" s="96"/>
      <c r="F42" s="9" t="s">
        <v>102</v>
      </c>
      <c r="G42" s="99" t="e">
        <f>G40/G39</f>
        <v>#DIV/0!</v>
      </c>
      <c r="H42" s="99"/>
      <c r="I42" s="99" t="e">
        <f>I40/I39</f>
        <v>#DIV/0!</v>
      </c>
      <c r="J42" s="99"/>
    </row>
    <row r="43" spans="1:10" x14ac:dyDescent="0.25">
      <c r="A43" s="5">
        <v>8</v>
      </c>
      <c r="B43" s="96" t="s">
        <v>85</v>
      </c>
      <c r="C43" s="96"/>
      <c r="D43" s="96"/>
      <c r="E43" s="96"/>
      <c r="F43" s="9" t="s">
        <v>102</v>
      </c>
      <c r="G43" s="99" t="e">
        <f>1-(G41*G42)</f>
        <v>#DIV/0!</v>
      </c>
      <c r="H43" s="99"/>
      <c r="I43" s="99" t="e">
        <f>1-(I41*I42)</f>
        <v>#DIV/0!</v>
      </c>
      <c r="J43" s="99"/>
    </row>
    <row r="44" spans="1:10" x14ac:dyDescent="0.25">
      <c r="A44" s="5">
        <v>9</v>
      </c>
      <c r="B44" s="96" t="s">
        <v>86</v>
      </c>
      <c r="C44" s="96"/>
      <c r="D44" s="96"/>
      <c r="E44" s="96"/>
      <c r="F44" s="9" t="s">
        <v>103</v>
      </c>
      <c r="G44" s="103"/>
      <c r="H44" s="103"/>
      <c r="I44" s="103"/>
      <c r="J44" s="103"/>
    </row>
    <row r="45" spans="1:10" x14ac:dyDescent="0.25">
      <c r="A45" s="5">
        <v>10</v>
      </c>
      <c r="B45" s="96" t="s">
        <v>95</v>
      </c>
      <c r="C45" s="96"/>
      <c r="D45" s="96"/>
      <c r="E45" s="96"/>
      <c r="F45" s="9" t="s">
        <v>102</v>
      </c>
      <c r="G45" s="103"/>
      <c r="H45" s="103"/>
      <c r="I45" s="103"/>
      <c r="J45" s="103"/>
    </row>
    <row r="46" spans="1:10" x14ac:dyDescent="0.25">
      <c r="A46" s="5">
        <v>11</v>
      </c>
      <c r="B46" s="96" t="s">
        <v>88</v>
      </c>
      <c r="C46" s="96"/>
      <c r="D46" s="96"/>
      <c r="E46" s="96"/>
      <c r="F46" s="9" t="s">
        <v>74</v>
      </c>
      <c r="G46" s="103"/>
      <c r="H46" s="103"/>
      <c r="I46" s="103"/>
      <c r="J46" s="103"/>
    </row>
    <row r="47" spans="1:10" x14ac:dyDescent="0.25">
      <c r="A47" s="5">
        <v>12</v>
      </c>
      <c r="B47" s="96" t="s">
        <v>89</v>
      </c>
      <c r="C47" s="96"/>
      <c r="D47" s="96"/>
      <c r="E47" s="96"/>
      <c r="F47" s="9" t="s">
        <v>102</v>
      </c>
      <c r="G47" s="103"/>
      <c r="H47" s="103"/>
      <c r="I47" s="103"/>
      <c r="J47" s="103"/>
    </row>
    <row r="48" spans="1:10" x14ac:dyDescent="0.25">
      <c r="A48" s="5">
        <v>13</v>
      </c>
      <c r="B48" s="96" t="s">
        <v>90</v>
      </c>
      <c r="C48" s="96"/>
      <c r="D48" s="96"/>
      <c r="E48" s="96"/>
      <c r="F48" s="9" t="s">
        <v>63</v>
      </c>
      <c r="G48" s="103"/>
      <c r="H48" s="103"/>
      <c r="I48" s="103"/>
      <c r="J48" s="103"/>
    </row>
    <row r="49" spans="1:10" x14ac:dyDescent="0.25">
      <c r="A49" s="5">
        <v>14</v>
      </c>
      <c r="B49" s="96" t="s">
        <v>97</v>
      </c>
      <c r="C49" s="96"/>
      <c r="D49" s="96"/>
      <c r="E49" s="96"/>
      <c r="F49" s="9" t="s">
        <v>102</v>
      </c>
      <c r="G49" s="103"/>
      <c r="H49" s="103"/>
      <c r="I49" s="103"/>
      <c r="J49" s="103"/>
    </row>
    <row r="50" spans="1:10" x14ac:dyDescent="0.25">
      <c r="A50" s="5">
        <v>15</v>
      </c>
      <c r="B50" s="96" t="s">
        <v>96</v>
      </c>
      <c r="C50" s="96"/>
      <c r="D50" s="96"/>
      <c r="E50" s="96"/>
      <c r="F50" s="9" t="s">
        <v>102</v>
      </c>
      <c r="G50" s="103"/>
      <c r="H50" s="103"/>
      <c r="I50" s="103"/>
      <c r="J50" s="103"/>
    </row>
  </sheetData>
  <sheetProtection password="C08E" sheet="1" objects="1" scenarios="1"/>
  <mergeCells count="109">
    <mergeCell ref="A1:J1"/>
    <mergeCell ref="A2:J2"/>
    <mergeCell ref="G3:J3"/>
    <mergeCell ref="B3:E3"/>
    <mergeCell ref="B4:E4"/>
    <mergeCell ref="B5:E5"/>
    <mergeCell ref="G4:J4"/>
    <mergeCell ref="G5:J5"/>
    <mergeCell ref="B18:E18"/>
    <mergeCell ref="B10:E14"/>
    <mergeCell ref="A10:A14"/>
    <mergeCell ref="B6:E7"/>
    <mergeCell ref="A6:A7"/>
    <mergeCell ref="F6:F7"/>
    <mergeCell ref="B8:E8"/>
    <mergeCell ref="B9:E9"/>
    <mergeCell ref="B15:E15"/>
    <mergeCell ref="B16:E16"/>
    <mergeCell ref="B17:E17"/>
    <mergeCell ref="G13:J13"/>
    <mergeCell ref="G14:J14"/>
    <mergeCell ref="G15:J15"/>
    <mergeCell ref="G16:J16"/>
    <mergeCell ref="G17:J17"/>
    <mergeCell ref="G18:J18"/>
    <mergeCell ref="G6:J7"/>
    <mergeCell ref="G8:J8"/>
    <mergeCell ref="G9:J9"/>
    <mergeCell ref="G10:J10"/>
    <mergeCell ref="G11:J11"/>
    <mergeCell ref="G12:J12"/>
    <mergeCell ref="A34:J34"/>
    <mergeCell ref="H25:J25"/>
    <mergeCell ref="H26:J26"/>
    <mergeCell ref="H27:J27"/>
    <mergeCell ref="H28:J28"/>
    <mergeCell ref="B27:F27"/>
    <mergeCell ref="B28:F28"/>
    <mergeCell ref="B29:F29"/>
    <mergeCell ref="A19:J19"/>
    <mergeCell ref="B20:F20"/>
    <mergeCell ref="H20:J20"/>
    <mergeCell ref="H21:J21"/>
    <mergeCell ref="H22:J22"/>
    <mergeCell ref="H23:J23"/>
    <mergeCell ref="H24:J24"/>
    <mergeCell ref="B32:F32"/>
    <mergeCell ref="B33:F33"/>
    <mergeCell ref="B35:E35"/>
    <mergeCell ref="G36:H36"/>
    <mergeCell ref="B49:E49"/>
    <mergeCell ref="B50:E50"/>
    <mergeCell ref="B36:E36"/>
    <mergeCell ref="B37:E37"/>
    <mergeCell ref="B38:E38"/>
    <mergeCell ref="B39:E39"/>
    <mergeCell ref="B40:E40"/>
    <mergeCell ref="B41:E41"/>
    <mergeCell ref="B42:E42"/>
    <mergeCell ref="B43:E43"/>
    <mergeCell ref="B44:E44"/>
    <mergeCell ref="B45:E45"/>
    <mergeCell ref="B46:E46"/>
    <mergeCell ref="B47:E47"/>
    <mergeCell ref="B48:E48"/>
    <mergeCell ref="G44:H44"/>
    <mergeCell ref="G49:H49"/>
    <mergeCell ref="I36:J36"/>
    <mergeCell ref="G37:H37"/>
    <mergeCell ref="I37:J37"/>
    <mergeCell ref="G38:H38"/>
    <mergeCell ref="I38:J38"/>
    <mergeCell ref="G39:H39"/>
    <mergeCell ref="I39:J39"/>
    <mergeCell ref="I35:J35"/>
    <mergeCell ref="G35:H35"/>
    <mergeCell ref="I44:J44"/>
    <mergeCell ref="G45:H45"/>
    <mergeCell ref="I45:J45"/>
    <mergeCell ref="G40:H40"/>
    <mergeCell ref="I40:J40"/>
    <mergeCell ref="G41:H41"/>
    <mergeCell ref="I41:J41"/>
    <mergeCell ref="G42:H42"/>
    <mergeCell ref="I42:J42"/>
    <mergeCell ref="I49:J49"/>
    <mergeCell ref="G50:H50"/>
    <mergeCell ref="I50:J50"/>
    <mergeCell ref="B21:F21"/>
    <mergeCell ref="B22:F22"/>
    <mergeCell ref="B23:F23"/>
    <mergeCell ref="B24:F24"/>
    <mergeCell ref="B25:F25"/>
    <mergeCell ref="B26:F26"/>
    <mergeCell ref="G46:H46"/>
    <mergeCell ref="I46:J46"/>
    <mergeCell ref="G47:H47"/>
    <mergeCell ref="I47:J47"/>
    <mergeCell ref="G48:H48"/>
    <mergeCell ref="I48:J48"/>
    <mergeCell ref="G43:H43"/>
    <mergeCell ref="I43:J43"/>
    <mergeCell ref="H29:J29"/>
    <mergeCell ref="H30:J30"/>
    <mergeCell ref="H31:J31"/>
    <mergeCell ref="H32:J32"/>
    <mergeCell ref="H33:J33"/>
    <mergeCell ref="B30:F30"/>
    <mergeCell ref="B31:F31"/>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view="pageBreakPreview" zoomScaleNormal="100" zoomScaleSheetLayoutView="100" workbookViewId="0">
      <selection sqref="A1:J1"/>
    </sheetView>
  </sheetViews>
  <sheetFormatPr defaultRowHeight="14.25" x14ac:dyDescent="0.25"/>
  <cols>
    <col min="1" max="16384" width="9.140625" style="1"/>
  </cols>
  <sheetData>
    <row r="1" spans="1:10" ht="15.75" x14ac:dyDescent="0.25">
      <c r="A1" s="97" t="s">
        <v>104</v>
      </c>
      <c r="B1" s="97"/>
      <c r="C1" s="97"/>
      <c r="D1" s="97"/>
      <c r="E1" s="97"/>
      <c r="F1" s="97"/>
      <c r="G1" s="97"/>
      <c r="H1" s="97"/>
      <c r="I1" s="97"/>
      <c r="J1" s="97"/>
    </row>
    <row r="2" spans="1:10" ht="15" x14ac:dyDescent="0.25">
      <c r="A2" s="109" t="s">
        <v>151</v>
      </c>
      <c r="B2" s="109"/>
      <c r="C2" s="109"/>
      <c r="D2" s="109"/>
      <c r="E2" s="109"/>
      <c r="F2" s="109"/>
      <c r="G2" s="109"/>
      <c r="H2" s="109"/>
      <c r="I2" s="109"/>
      <c r="J2" s="109"/>
    </row>
    <row r="3" spans="1:10" ht="15" x14ac:dyDescent="0.25">
      <c r="A3" s="7" t="s">
        <v>48</v>
      </c>
      <c r="B3" s="108" t="s">
        <v>49</v>
      </c>
      <c r="C3" s="108"/>
      <c r="D3" s="108"/>
      <c r="E3" s="108"/>
      <c r="F3" s="7" t="s">
        <v>59</v>
      </c>
      <c r="G3" s="108" t="s">
        <v>60</v>
      </c>
      <c r="H3" s="108"/>
      <c r="I3" s="108"/>
      <c r="J3" s="108"/>
    </row>
    <row r="4" spans="1:10" x14ac:dyDescent="0.25">
      <c r="A4" s="5">
        <v>1</v>
      </c>
      <c r="B4" s="96" t="s">
        <v>105</v>
      </c>
      <c r="C4" s="96"/>
      <c r="D4" s="96"/>
      <c r="E4" s="96"/>
      <c r="F4" s="9" t="s">
        <v>54</v>
      </c>
      <c r="G4" s="103"/>
      <c r="H4" s="103"/>
      <c r="I4" s="103"/>
      <c r="J4" s="103"/>
    </row>
    <row r="5" spans="1:10" x14ac:dyDescent="0.25">
      <c r="A5" s="5">
        <v>2</v>
      </c>
      <c r="B5" s="96" t="s">
        <v>52</v>
      </c>
      <c r="C5" s="96"/>
      <c r="D5" s="96"/>
      <c r="E5" s="96"/>
      <c r="F5" s="9" t="s">
        <v>76</v>
      </c>
      <c r="G5" s="103"/>
      <c r="H5" s="103"/>
      <c r="I5" s="103"/>
      <c r="J5" s="103"/>
    </row>
    <row r="6" spans="1:10" x14ac:dyDescent="0.25">
      <c r="A6" s="5">
        <v>3</v>
      </c>
      <c r="B6" s="96" t="s">
        <v>123</v>
      </c>
      <c r="C6" s="96"/>
      <c r="D6" s="96"/>
      <c r="E6" s="96"/>
      <c r="F6" s="9" t="s">
        <v>122</v>
      </c>
      <c r="G6" s="103"/>
      <c r="H6" s="103"/>
      <c r="I6" s="103"/>
      <c r="J6" s="103"/>
    </row>
    <row r="7" spans="1:10" x14ac:dyDescent="0.25">
      <c r="A7" s="99">
        <v>4</v>
      </c>
      <c r="B7" s="98" t="s">
        <v>124</v>
      </c>
      <c r="C7" s="98"/>
      <c r="D7" s="98"/>
      <c r="E7" s="98"/>
      <c r="F7" s="96" t="s">
        <v>122</v>
      </c>
      <c r="G7" s="103"/>
      <c r="H7" s="103"/>
      <c r="I7" s="103"/>
      <c r="J7" s="103"/>
    </row>
    <row r="8" spans="1:10" x14ac:dyDescent="0.25">
      <c r="A8" s="99"/>
      <c r="B8" s="98"/>
      <c r="C8" s="98"/>
      <c r="D8" s="98"/>
      <c r="E8" s="98"/>
      <c r="F8" s="96"/>
      <c r="G8" s="103"/>
      <c r="H8" s="103"/>
      <c r="I8" s="103"/>
      <c r="J8" s="103"/>
    </row>
    <row r="9" spans="1:10" x14ac:dyDescent="0.25">
      <c r="A9" s="99">
        <v>5</v>
      </c>
      <c r="B9" s="98" t="s">
        <v>125</v>
      </c>
      <c r="C9" s="98"/>
      <c r="D9" s="98"/>
      <c r="E9" s="98"/>
      <c r="F9" s="96" t="s">
        <v>122</v>
      </c>
      <c r="G9" s="103"/>
      <c r="H9" s="103"/>
      <c r="I9" s="103"/>
      <c r="J9" s="103"/>
    </row>
    <row r="10" spans="1:10" x14ac:dyDescent="0.25">
      <c r="A10" s="99"/>
      <c r="B10" s="98"/>
      <c r="C10" s="98"/>
      <c r="D10" s="98"/>
      <c r="E10" s="98"/>
      <c r="F10" s="96"/>
      <c r="G10" s="103"/>
      <c r="H10" s="103"/>
      <c r="I10" s="103"/>
      <c r="J10" s="103"/>
    </row>
    <row r="11" spans="1:10" x14ac:dyDescent="0.25">
      <c r="A11" s="5">
        <v>6</v>
      </c>
      <c r="B11" s="96" t="s">
        <v>106</v>
      </c>
      <c r="C11" s="96"/>
      <c r="D11" s="96"/>
      <c r="E11" s="96"/>
      <c r="F11" s="9" t="s">
        <v>63</v>
      </c>
      <c r="G11" s="103"/>
      <c r="H11" s="103"/>
      <c r="I11" s="103"/>
      <c r="J11" s="103"/>
    </row>
    <row r="12" spans="1:10" x14ac:dyDescent="0.25">
      <c r="A12" s="99">
        <v>7</v>
      </c>
      <c r="B12" s="96" t="s">
        <v>116</v>
      </c>
      <c r="C12" s="96"/>
      <c r="D12" s="96"/>
      <c r="E12" s="96"/>
      <c r="F12" s="9" t="s">
        <v>54</v>
      </c>
      <c r="G12" s="103"/>
      <c r="H12" s="103"/>
      <c r="I12" s="103"/>
      <c r="J12" s="103"/>
    </row>
    <row r="13" spans="1:10" x14ac:dyDescent="0.25">
      <c r="A13" s="99"/>
      <c r="B13" s="96"/>
      <c r="C13" s="96"/>
      <c r="D13" s="96"/>
      <c r="E13" s="96"/>
      <c r="F13" s="9" t="s">
        <v>56</v>
      </c>
      <c r="G13" s="103"/>
      <c r="H13" s="103"/>
      <c r="I13" s="103"/>
      <c r="J13" s="103"/>
    </row>
    <row r="14" spans="1:10" x14ac:dyDescent="0.25">
      <c r="A14" s="99"/>
      <c r="B14" s="96"/>
      <c r="C14" s="96"/>
      <c r="D14" s="96"/>
      <c r="E14" s="96"/>
      <c r="F14" s="9" t="s">
        <v>57</v>
      </c>
      <c r="G14" s="103"/>
      <c r="H14" s="103"/>
      <c r="I14" s="103"/>
      <c r="J14" s="103"/>
    </row>
    <row r="15" spans="1:10" x14ac:dyDescent="0.25">
      <c r="A15" s="99"/>
      <c r="B15" s="96"/>
      <c r="C15" s="96"/>
      <c r="D15" s="96"/>
      <c r="E15" s="96"/>
      <c r="F15" s="9" t="s">
        <v>117</v>
      </c>
      <c r="G15" s="103"/>
      <c r="H15" s="103"/>
      <c r="I15" s="103"/>
      <c r="J15" s="103"/>
    </row>
    <row r="16" spans="1:10" x14ac:dyDescent="0.25">
      <c r="A16" s="99"/>
      <c r="B16" s="96"/>
      <c r="C16" s="96"/>
      <c r="D16" s="96"/>
      <c r="E16" s="96"/>
      <c r="F16" s="9" t="s">
        <v>58</v>
      </c>
      <c r="G16" s="103"/>
      <c r="H16" s="103"/>
      <c r="I16" s="103"/>
      <c r="J16" s="103"/>
    </row>
    <row r="17" spans="1:10" x14ac:dyDescent="0.25">
      <c r="A17" s="5">
        <v>8</v>
      </c>
      <c r="B17" s="96" t="s">
        <v>118</v>
      </c>
      <c r="C17" s="96"/>
      <c r="D17" s="96"/>
      <c r="E17" s="96"/>
      <c r="F17" s="9" t="s">
        <v>54</v>
      </c>
      <c r="G17" s="103"/>
      <c r="H17" s="103"/>
      <c r="I17" s="103"/>
      <c r="J17" s="103"/>
    </row>
    <row r="18" spans="1:10" x14ac:dyDescent="0.25">
      <c r="A18" s="5">
        <v>9</v>
      </c>
      <c r="B18" s="96" t="s">
        <v>119</v>
      </c>
      <c r="C18" s="96"/>
      <c r="D18" s="96"/>
      <c r="E18" s="96"/>
      <c r="F18" s="9" t="s">
        <v>54</v>
      </c>
      <c r="G18" s="103"/>
      <c r="H18" s="103"/>
      <c r="I18" s="103"/>
      <c r="J18" s="103"/>
    </row>
    <row r="19" spans="1:10" x14ac:dyDescent="0.25">
      <c r="A19" s="5">
        <v>10</v>
      </c>
      <c r="B19" s="96" t="s">
        <v>120</v>
      </c>
      <c r="C19" s="96"/>
      <c r="D19" s="96"/>
      <c r="E19" s="96"/>
      <c r="F19" s="9" t="s">
        <v>63</v>
      </c>
      <c r="G19" s="103"/>
      <c r="H19" s="103"/>
      <c r="I19" s="103"/>
      <c r="J19" s="103"/>
    </row>
    <row r="20" spans="1:10" x14ac:dyDescent="0.25">
      <c r="A20" s="99">
        <v>11</v>
      </c>
      <c r="B20" s="98" t="s">
        <v>121</v>
      </c>
      <c r="C20" s="98"/>
      <c r="D20" s="98"/>
      <c r="E20" s="98"/>
      <c r="F20" s="96" t="s">
        <v>63</v>
      </c>
      <c r="G20" s="103"/>
      <c r="H20" s="103"/>
      <c r="I20" s="103"/>
      <c r="J20" s="103"/>
    </row>
    <row r="21" spans="1:10" x14ac:dyDescent="0.25">
      <c r="A21" s="99"/>
      <c r="B21" s="98"/>
      <c r="C21" s="98"/>
      <c r="D21" s="98"/>
      <c r="E21" s="98"/>
      <c r="F21" s="96"/>
      <c r="G21" s="103"/>
      <c r="H21" s="103"/>
      <c r="I21" s="103"/>
      <c r="J21" s="103"/>
    </row>
    <row r="22" spans="1:10" ht="15" x14ac:dyDescent="0.25">
      <c r="A22" s="109" t="s">
        <v>152</v>
      </c>
      <c r="B22" s="109"/>
      <c r="C22" s="109"/>
      <c r="D22" s="109"/>
      <c r="E22" s="109"/>
      <c r="F22" s="109"/>
      <c r="G22" s="109"/>
      <c r="H22" s="109"/>
      <c r="I22" s="109"/>
      <c r="J22" s="109"/>
    </row>
    <row r="23" spans="1:10" ht="15" x14ac:dyDescent="0.25">
      <c r="A23" s="7" t="s">
        <v>48</v>
      </c>
      <c r="B23" s="108" t="s">
        <v>49</v>
      </c>
      <c r="C23" s="108"/>
      <c r="D23" s="108"/>
      <c r="E23" s="108"/>
      <c r="F23" s="108"/>
      <c r="G23" s="7" t="s">
        <v>59</v>
      </c>
      <c r="H23" s="108" t="s">
        <v>60</v>
      </c>
      <c r="I23" s="108"/>
      <c r="J23" s="108"/>
    </row>
    <row r="24" spans="1:10" x14ac:dyDescent="0.25">
      <c r="A24" s="5">
        <v>1</v>
      </c>
      <c r="B24" s="96" t="s">
        <v>126</v>
      </c>
      <c r="C24" s="96"/>
      <c r="D24" s="96"/>
      <c r="E24" s="96"/>
      <c r="F24" s="96"/>
      <c r="G24" s="9" t="s">
        <v>63</v>
      </c>
      <c r="H24" s="103"/>
      <c r="I24" s="103"/>
      <c r="J24" s="103"/>
    </row>
    <row r="25" spans="1:10" x14ac:dyDescent="0.25">
      <c r="A25" s="5">
        <v>2</v>
      </c>
      <c r="B25" s="96" t="s">
        <v>65</v>
      </c>
      <c r="C25" s="96"/>
      <c r="D25" s="96"/>
      <c r="E25" s="96"/>
      <c r="F25" s="96"/>
      <c r="G25" s="9" t="s">
        <v>63</v>
      </c>
      <c r="H25" s="103"/>
      <c r="I25" s="103"/>
      <c r="J25" s="103"/>
    </row>
    <row r="26" spans="1:10" x14ac:dyDescent="0.25">
      <c r="A26" s="5">
        <v>3</v>
      </c>
      <c r="B26" s="96" t="s">
        <v>66</v>
      </c>
      <c r="C26" s="96"/>
      <c r="D26" s="96"/>
      <c r="E26" s="96"/>
      <c r="F26" s="96"/>
      <c r="G26" s="9" t="s">
        <v>74</v>
      </c>
      <c r="H26" s="103"/>
      <c r="I26" s="103"/>
      <c r="J26" s="103"/>
    </row>
    <row r="27" spans="1:10" x14ac:dyDescent="0.25">
      <c r="A27" s="5">
        <v>4</v>
      </c>
      <c r="B27" s="96" t="s">
        <v>67</v>
      </c>
      <c r="C27" s="96"/>
      <c r="D27" s="96"/>
      <c r="E27" s="96"/>
      <c r="F27" s="96"/>
      <c r="G27" s="9" t="s">
        <v>63</v>
      </c>
      <c r="H27" s="103"/>
      <c r="I27" s="103"/>
      <c r="J27" s="103"/>
    </row>
    <row r="28" spans="1:10" x14ac:dyDescent="0.25">
      <c r="A28" s="5">
        <v>5</v>
      </c>
      <c r="B28" s="96" t="s">
        <v>68</v>
      </c>
      <c r="C28" s="96"/>
      <c r="D28" s="96"/>
      <c r="E28" s="96"/>
      <c r="F28" s="96"/>
      <c r="G28" s="9" t="s">
        <v>77</v>
      </c>
      <c r="H28" s="103"/>
      <c r="I28" s="103"/>
      <c r="J28" s="103"/>
    </row>
    <row r="29" spans="1:10" x14ac:dyDescent="0.25">
      <c r="A29" s="5">
        <v>6</v>
      </c>
      <c r="B29" s="96" t="s">
        <v>127</v>
      </c>
      <c r="C29" s="96"/>
      <c r="D29" s="96"/>
      <c r="E29" s="96"/>
      <c r="F29" s="96"/>
      <c r="G29" s="9" t="s">
        <v>77</v>
      </c>
      <c r="H29" s="103"/>
      <c r="I29" s="103"/>
      <c r="J29" s="103"/>
    </row>
    <row r="30" spans="1:10" x14ac:dyDescent="0.25">
      <c r="A30" s="5">
        <v>7</v>
      </c>
      <c r="B30" s="96" t="s">
        <v>69</v>
      </c>
      <c r="C30" s="96"/>
      <c r="D30" s="96"/>
      <c r="E30" s="96"/>
      <c r="F30" s="96"/>
      <c r="G30" s="9" t="s">
        <v>63</v>
      </c>
      <c r="H30" s="103"/>
      <c r="I30" s="103"/>
      <c r="J30" s="103"/>
    </row>
    <row r="31" spans="1:10" x14ac:dyDescent="0.25">
      <c r="A31" s="5">
        <v>8</v>
      </c>
      <c r="B31" s="96" t="s">
        <v>70</v>
      </c>
      <c r="C31" s="96"/>
      <c r="D31" s="96"/>
      <c r="E31" s="96"/>
      <c r="F31" s="96"/>
      <c r="G31" s="9" t="s">
        <v>77</v>
      </c>
      <c r="H31" s="103"/>
      <c r="I31" s="103"/>
      <c r="J31" s="103"/>
    </row>
    <row r="32" spans="1:10" x14ac:dyDescent="0.25">
      <c r="A32" s="5">
        <v>9</v>
      </c>
      <c r="B32" s="96" t="s">
        <v>113</v>
      </c>
      <c r="C32" s="96"/>
      <c r="D32" s="96"/>
      <c r="E32" s="96"/>
      <c r="F32" s="96"/>
      <c r="G32" s="9" t="s">
        <v>77</v>
      </c>
      <c r="H32" s="103"/>
      <c r="I32" s="103"/>
      <c r="J32" s="103"/>
    </row>
    <row r="33" spans="1:10" x14ac:dyDescent="0.25">
      <c r="A33" s="5">
        <v>10</v>
      </c>
      <c r="B33" s="96" t="s">
        <v>71</v>
      </c>
      <c r="C33" s="96"/>
      <c r="D33" s="96"/>
      <c r="E33" s="96"/>
      <c r="F33" s="96"/>
      <c r="G33" s="9" t="s">
        <v>77</v>
      </c>
      <c r="H33" s="103"/>
      <c r="I33" s="103"/>
      <c r="J33" s="103"/>
    </row>
    <row r="34" spans="1:10" x14ac:dyDescent="0.25">
      <c r="A34" s="5">
        <v>11</v>
      </c>
      <c r="B34" s="96" t="s">
        <v>115</v>
      </c>
      <c r="C34" s="96"/>
      <c r="D34" s="96"/>
      <c r="E34" s="96"/>
      <c r="F34" s="96"/>
      <c r="G34" s="9" t="s">
        <v>77</v>
      </c>
      <c r="H34" s="103"/>
      <c r="I34" s="103"/>
      <c r="J34" s="103"/>
    </row>
    <row r="35" spans="1:10" x14ac:dyDescent="0.25">
      <c r="A35" s="5">
        <v>12</v>
      </c>
      <c r="B35" s="96" t="s">
        <v>72</v>
      </c>
      <c r="C35" s="96"/>
      <c r="D35" s="96"/>
      <c r="E35" s="96"/>
      <c r="F35" s="96"/>
      <c r="G35" s="9" t="s">
        <v>63</v>
      </c>
      <c r="H35" s="103"/>
      <c r="I35" s="103"/>
      <c r="J35" s="103"/>
    </row>
    <row r="36" spans="1:10" x14ac:dyDescent="0.25">
      <c r="A36" s="5">
        <v>13</v>
      </c>
      <c r="B36" s="96" t="s">
        <v>73</v>
      </c>
      <c r="C36" s="96"/>
      <c r="D36" s="96"/>
      <c r="E36" s="96"/>
      <c r="F36" s="96"/>
      <c r="G36" s="9" t="s">
        <v>75</v>
      </c>
      <c r="H36" s="103"/>
      <c r="I36" s="103"/>
      <c r="J36" s="103"/>
    </row>
    <row r="37" spans="1:10" ht="15" x14ac:dyDescent="0.25">
      <c r="A37" s="109" t="s">
        <v>153</v>
      </c>
      <c r="B37" s="109"/>
      <c r="C37" s="109"/>
      <c r="D37" s="109"/>
      <c r="E37" s="109"/>
      <c r="F37" s="109"/>
      <c r="G37" s="109"/>
      <c r="H37" s="109"/>
      <c r="I37" s="109"/>
      <c r="J37" s="109"/>
    </row>
    <row r="38" spans="1:10" ht="15" x14ac:dyDescent="0.25">
      <c r="A38" s="7" t="s">
        <v>48</v>
      </c>
      <c r="B38" s="108" t="s">
        <v>49</v>
      </c>
      <c r="C38" s="108"/>
      <c r="D38" s="108"/>
      <c r="E38" s="108"/>
      <c r="F38" s="7" t="s">
        <v>59</v>
      </c>
      <c r="G38" s="107" t="s">
        <v>99</v>
      </c>
      <c r="H38" s="107"/>
      <c r="I38" s="107" t="s">
        <v>98</v>
      </c>
      <c r="J38" s="107"/>
    </row>
    <row r="39" spans="1:10" x14ac:dyDescent="0.25">
      <c r="A39" s="5">
        <v>1</v>
      </c>
      <c r="B39" s="96" t="s">
        <v>78</v>
      </c>
      <c r="C39" s="96"/>
      <c r="D39" s="96"/>
      <c r="E39" s="96"/>
      <c r="F39" s="9" t="s">
        <v>63</v>
      </c>
      <c r="G39" s="103"/>
      <c r="H39" s="103"/>
      <c r="I39" s="103"/>
      <c r="J39" s="103"/>
    </row>
    <row r="40" spans="1:10" x14ac:dyDescent="0.25">
      <c r="A40" s="5">
        <v>2</v>
      </c>
      <c r="B40" s="96" t="s">
        <v>79</v>
      </c>
      <c r="C40" s="96"/>
      <c r="D40" s="96"/>
      <c r="E40" s="96"/>
      <c r="F40" s="9" t="s">
        <v>100</v>
      </c>
      <c r="G40" s="103"/>
      <c r="H40" s="103"/>
      <c r="I40" s="103"/>
      <c r="J40" s="103"/>
    </row>
    <row r="41" spans="1:10" x14ac:dyDescent="0.25">
      <c r="A41" s="5">
        <v>3</v>
      </c>
      <c r="B41" s="96" t="s">
        <v>80</v>
      </c>
      <c r="C41" s="96"/>
      <c r="D41" s="96"/>
      <c r="E41" s="96"/>
      <c r="F41" s="9" t="s">
        <v>100</v>
      </c>
      <c r="G41" s="103"/>
      <c r="H41" s="103"/>
      <c r="I41" s="103"/>
      <c r="J41" s="103"/>
    </row>
    <row r="42" spans="1:10" x14ac:dyDescent="0.25">
      <c r="A42" s="5">
        <v>4</v>
      </c>
      <c r="B42" s="96" t="s">
        <v>81</v>
      </c>
      <c r="C42" s="96"/>
      <c r="D42" s="96"/>
      <c r="E42" s="96"/>
      <c r="F42" s="9" t="s">
        <v>101</v>
      </c>
      <c r="G42" s="103"/>
      <c r="H42" s="103"/>
      <c r="I42" s="103"/>
      <c r="J42" s="103"/>
    </row>
    <row r="43" spans="1:10" x14ac:dyDescent="0.25">
      <c r="A43" s="5">
        <v>5</v>
      </c>
      <c r="B43" s="96" t="s">
        <v>82</v>
      </c>
      <c r="C43" s="96"/>
      <c r="D43" s="96"/>
      <c r="E43" s="96"/>
      <c r="F43" s="9" t="s">
        <v>101</v>
      </c>
      <c r="G43" s="103"/>
      <c r="H43" s="103"/>
      <c r="I43" s="103"/>
      <c r="J43" s="103"/>
    </row>
    <row r="44" spans="1:10" x14ac:dyDescent="0.25">
      <c r="A44" s="5">
        <v>6</v>
      </c>
      <c r="B44" s="96" t="s">
        <v>83</v>
      </c>
      <c r="C44" s="96"/>
      <c r="D44" s="96"/>
      <c r="E44" s="96"/>
      <c r="F44" s="9" t="s">
        <v>102</v>
      </c>
      <c r="G44" s="119" t="e">
        <f>G41/G40</f>
        <v>#DIV/0!</v>
      </c>
      <c r="H44" s="119"/>
      <c r="I44" s="119" t="e">
        <f>I41/I40</f>
        <v>#DIV/0!</v>
      </c>
      <c r="J44" s="119"/>
    </row>
    <row r="45" spans="1:10" x14ac:dyDescent="0.25">
      <c r="A45" s="5">
        <v>7</v>
      </c>
      <c r="B45" s="96" t="s">
        <v>84</v>
      </c>
      <c r="C45" s="96"/>
      <c r="D45" s="96"/>
      <c r="E45" s="96"/>
      <c r="F45" s="9" t="s">
        <v>102</v>
      </c>
      <c r="G45" s="119" t="e">
        <f>G43/G42</f>
        <v>#DIV/0!</v>
      </c>
      <c r="H45" s="119"/>
      <c r="I45" s="119" t="e">
        <f>I43/I42</f>
        <v>#DIV/0!</v>
      </c>
      <c r="J45" s="119"/>
    </row>
    <row r="46" spans="1:10" x14ac:dyDescent="0.25">
      <c r="A46" s="5">
        <v>8</v>
      </c>
      <c r="B46" s="96" t="s">
        <v>85</v>
      </c>
      <c r="C46" s="96"/>
      <c r="D46" s="96"/>
      <c r="E46" s="96"/>
      <c r="F46" s="9" t="s">
        <v>102</v>
      </c>
      <c r="G46" s="119" t="e">
        <f>1-(G44*G45)</f>
        <v>#DIV/0!</v>
      </c>
      <c r="H46" s="119"/>
      <c r="I46" s="119" t="e">
        <f>1-(I44*I45)</f>
        <v>#DIV/0!</v>
      </c>
      <c r="J46" s="119"/>
    </row>
    <row r="47" spans="1:10" x14ac:dyDescent="0.25">
      <c r="A47" s="5">
        <v>9</v>
      </c>
      <c r="B47" s="96" t="s">
        <v>130</v>
      </c>
      <c r="C47" s="96"/>
      <c r="D47" s="96"/>
      <c r="E47" s="96"/>
      <c r="F47" s="9" t="s">
        <v>102</v>
      </c>
      <c r="G47" s="120"/>
      <c r="H47" s="120"/>
      <c r="I47" s="120"/>
      <c r="J47" s="120"/>
    </row>
    <row r="48" spans="1:10" x14ac:dyDescent="0.25">
      <c r="A48" s="5">
        <v>10</v>
      </c>
      <c r="B48" s="96" t="s">
        <v>131</v>
      </c>
      <c r="C48" s="96"/>
      <c r="D48" s="96"/>
      <c r="E48" s="96"/>
      <c r="F48" s="9" t="s">
        <v>102</v>
      </c>
      <c r="G48" s="119" t="e">
        <f>(1+G46)/(1+G47)-1</f>
        <v>#DIV/0!</v>
      </c>
      <c r="H48" s="119"/>
      <c r="I48" s="119" t="e">
        <f>(1+I46)/(1+I47)-1</f>
        <v>#DIV/0!</v>
      </c>
      <c r="J48" s="119"/>
    </row>
    <row r="49" spans="1:10" x14ac:dyDescent="0.25">
      <c r="A49" s="5">
        <v>11</v>
      </c>
      <c r="B49" s="96" t="s">
        <v>86</v>
      </c>
      <c r="C49" s="96"/>
      <c r="D49" s="96"/>
      <c r="E49" s="96"/>
      <c r="F49" s="9" t="s">
        <v>103</v>
      </c>
      <c r="G49" s="103"/>
      <c r="H49" s="103"/>
      <c r="I49" s="103"/>
      <c r="J49" s="103"/>
    </row>
    <row r="50" spans="1:10" x14ac:dyDescent="0.25">
      <c r="A50" s="5">
        <v>12</v>
      </c>
      <c r="B50" s="96" t="s">
        <v>87</v>
      </c>
      <c r="C50" s="96"/>
      <c r="D50" s="96"/>
      <c r="E50" s="96"/>
      <c r="F50" s="9" t="s">
        <v>102</v>
      </c>
      <c r="G50" s="103"/>
      <c r="H50" s="103"/>
      <c r="I50" s="103"/>
      <c r="J50" s="103"/>
    </row>
    <row r="51" spans="1:10" x14ac:dyDescent="0.25">
      <c r="A51" s="5">
        <v>13</v>
      </c>
      <c r="B51" s="96" t="s">
        <v>88</v>
      </c>
      <c r="C51" s="96"/>
      <c r="D51" s="96"/>
      <c r="E51" s="96"/>
      <c r="F51" s="9" t="s">
        <v>74</v>
      </c>
      <c r="G51" s="103"/>
      <c r="H51" s="103"/>
      <c r="I51" s="103"/>
      <c r="J51" s="103"/>
    </row>
    <row r="52" spans="1:10" x14ac:dyDescent="0.25">
      <c r="A52" s="5">
        <v>14</v>
      </c>
      <c r="B52" s="96" t="s">
        <v>89</v>
      </c>
      <c r="C52" s="96"/>
      <c r="D52" s="96"/>
      <c r="E52" s="96"/>
      <c r="F52" s="9" t="s">
        <v>102</v>
      </c>
      <c r="G52" s="103"/>
      <c r="H52" s="103"/>
      <c r="I52" s="103"/>
      <c r="J52" s="103"/>
    </row>
    <row r="53" spans="1:10" x14ac:dyDescent="0.25">
      <c r="A53" s="5">
        <v>15</v>
      </c>
      <c r="B53" s="96" t="s">
        <v>90</v>
      </c>
      <c r="C53" s="96"/>
      <c r="D53" s="96"/>
      <c r="E53" s="96"/>
      <c r="F53" s="9" t="s">
        <v>63</v>
      </c>
      <c r="G53" s="103"/>
      <c r="H53" s="103"/>
      <c r="I53" s="103"/>
      <c r="J53" s="103"/>
    </row>
    <row r="54" spans="1:10" x14ac:dyDescent="0.25">
      <c r="A54" s="5">
        <v>16</v>
      </c>
      <c r="B54" s="96" t="s">
        <v>91</v>
      </c>
      <c r="C54" s="96"/>
      <c r="D54" s="96"/>
      <c r="E54" s="96"/>
      <c r="F54" s="9" t="s">
        <v>102</v>
      </c>
      <c r="G54" s="103"/>
      <c r="H54" s="103"/>
      <c r="I54" s="103"/>
      <c r="J54" s="103"/>
    </row>
    <row r="55" spans="1:10" x14ac:dyDescent="0.25">
      <c r="A55" s="5">
        <v>17</v>
      </c>
      <c r="B55" s="96" t="s">
        <v>92</v>
      </c>
      <c r="C55" s="96"/>
      <c r="D55" s="96"/>
      <c r="E55" s="96"/>
      <c r="F55" s="9" t="s">
        <v>102</v>
      </c>
      <c r="G55" s="103"/>
      <c r="H55" s="103"/>
      <c r="I55" s="103"/>
      <c r="J55" s="103"/>
    </row>
    <row r="56" spans="1:10" ht="15" x14ac:dyDescent="0.25">
      <c r="A56" s="109" t="s">
        <v>132</v>
      </c>
      <c r="B56" s="109"/>
      <c r="C56" s="109"/>
      <c r="D56" s="109"/>
      <c r="E56" s="109"/>
      <c r="F56" s="109"/>
      <c r="G56" s="109"/>
      <c r="H56" s="109"/>
      <c r="I56" s="109"/>
      <c r="J56" s="109"/>
    </row>
    <row r="57" spans="1:10" ht="15" customHeight="1" x14ac:dyDescent="0.25">
      <c r="A57" s="108" t="s">
        <v>48</v>
      </c>
      <c r="B57" s="108" t="s">
        <v>49</v>
      </c>
      <c r="C57" s="108"/>
      <c r="D57" s="108"/>
      <c r="E57" s="118" t="s">
        <v>140</v>
      </c>
      <c r="F57" s="118"/>
      <c r="G57" s="118" t="s">
        <v>142</v>
      </c>
      <c r="H57" s="118"/>
      <c r="I57" s="118" t="s">
        <v>141</v>
      </c>
      <c r="J57" s="118"/>
    </row>
    <row r="58" spans="1:10" ht="15" customHeight="1" x14ac:dyDescent="0.25">
      <c r="A58" s="108"/>
      <c r="B58" s="108"/>
      <c r="C58" s="108"/>
      <c r="D58" s="108"/>
      <c r="E58" s="118"/>
      <c r="F58" s="118"/>
      <c r="G58" s="118"/>
      <c r="H58" s="118"/>
      <c r="I58" s="118"/>
      <c r="J58" s="118"/>
    </row>
    <row r="59" spans="1:10" x14ac:dyDescent="0.25">
      <c r="A59" s="5">
        <v>1</v>
      </c>
      <c r="B59" s="96" t="s">
        <v>133</v>
      </c>
      <c r="C59" s="96"/>
      <c r="D59" s="96"/>
      <c r="E59" s="103"/>
      <c r="F59" s="103"/>
      <c r="G59" s="103"/>
      <c r="H59" s="103"/>
      <c r="I59" s="99" t="e">
        <f>G59/G65%</f>
        <v>#DIV/0!</v>
      </c>
      <c r="J59" s="99"/>
    </row>
    <row r="60" spans="1:10" x14ac:dyDescent="0.25">
      <c r="A60" s="5">
        <v>2</v>
      </c>
      <c r="B60" s="96" t="s">
        <v>136</v>
      </c>
      <c r="C60" s="96"/>
      <c r="D60" s="96"/>
      <c r="E60" s="103"/>
      <c r="F60" s="103"/>
      <c r="G60" s="103"/>
      <c r="H60" s="103"/>
      <c r="I60" s="99" t="e">
        <f>G60/G65%</f>
        <v>#DIV/0!</v>
      </c>
      <c r="J60" s="99"/>
    </row>
    <row r="61" spans="1:10" x14ac:dyDescent="0.25">
      <c r="A61" s="5">
        <v>3</v>
      </c>
      <c r="B61" s="96" t="s">
        <v>137</v>
      </c>
      <c r="C61" s="96"/>
      <c r="D61" s="96"/>
      <c r="E61" s="103"/>
      <c r="F61" s="103"/>
      <c r="G61" s="103"/>
      <c r="H61" s="103"/>
      <c r="I61" s="99" t="e">
        <f>G61/G65%</f>
        <v>#DIV/0!</v>
      </c>
      <c r="J61" s="99"/>
    </row>
    <row r="62" spans="1:10" x14ac:dyDescent="0.25">
      <c r="A62" s="5">
        <v>4</v>
      </c>
      <c r="B62" s="96" t="s">
        <v>134</v>
      </c>
      <c r="C62" s="96"/>
      <c r="D62" s="96"/>
      <c r="E62" s="103"/>
      <c r="F62" s="103"/>
      <c r="G62" s="103"/>
      <c r="H62" s="103"/>
      <c r="I62" s="99" t="e">
        <f>G62/G65%</f>
        <v>#DIV/0!</v>
      </c>
      <c r="J62" s="99"/>
    </row>
    <row r="63" spans="1:10" x14ac:dyDescent="0.25">
      <c r="A63" s="5">
        <v>5</v>
      </c>
      <c r="B63" s="96" t="s">
        <v>138</v>
      </c>
      <c r="C63" s="96"/>
      <c r="D63" s="96"/>
      <c r="E63" s="103"/>
      <c r="F63" s="103"/>
      <c r="G63" s="103"/>
      <c r="H63" s="103"/>
      <c r="I63" s="99" t="e">
        <f>G63/G65%</f>
        <v>#DIV/0!</v>
      </c>
      <c r="J63" s="99"/>
    </row>
    <row r="64" spans="1:10" x14ac:dyDescent="0.25">
      <c r="A64" s="5">
        <v>6</v>
      </c>
      <c r="B64" s="96" t="s">
        <v>139</v>
      </c>
      <c r="C64" s="96"/>
      <c r="D64" s="96"/>
      <c r="E64" s="103"/>
      <c r="F64" s="103"/>
      <c r="G64" s="103"/>
      <c r="H64" s="103"/>
      <c r="I64" s="99" t="e">
        <f>G64/G65%</f>
        <v>#DIV/0!</v>
      </c>
      <c r="J64" s="99"/>
    </row>
    <row r="65" spans="1:10" x14ac:dyDescent="0.25">
      <c r="A65" s="5">
        <v>7</v>
      </c>
      <c r="B65" s="117" t="s">
        <v>135</v>
      </c>
      <c r="C65" s="117"/>
      <c r="D65" s="117"/>
      <c r="E65" s="116">
        <f>SUM(E59:F64)</f>
        <v>0</v>
      </c>
      <c r="F65" s="116"/>
      <c r="G65" s="116">
        <f t="shared" ref="G65" si="0">SUM(G59:H64)</f>
        <v>0</v>
      </c>
      <c r="H65" s="116"/>
      <c r="I65" s="116" t="e">
        <f t="shared" ref="I65" si="1">SUM(I59:J64)</f>
        <v>#DIV/0!</v>
      </c>
      <c r="J65" s="116"/>
    </row>
    <row r="66" spans="1:10" ht="15" x14ac:dyDescent="0.25">
      <c r="A66" s="109" t="s">
        <v>143</v>
      </c>
      <c r="B66" s="109"/>
      <c r="C66" s="109"/>
      <c r="D66" s="109"/>
      <c r="E66" s="109"/>
      <c r="F66" s="109"/>
      <c r="G66" s="109"/>
      <c r="H66" s="109"/>
      <c r="I66" s="109"/>
      <c r="J66" s="109"/>
    </row>
    <row r="67" spans="1:10" x14ac:dyDescent="0.25">
      <c r="A67" s="108" t="s">
        <v>48</v>
      </c>
      <c r="B67" s="108" t="s">
        <v>49</v>
      </c>
      <c r="C67" s="108"/>
      <c r="D67" s="108"/>
      <c r="E67" s="118" t="s">
        <v>140</v>
      </c>
      <c r="F67" s="118"/>
      <c r="G67" s="118" t="s">
        <v>142</v>
      </c>
      <c r="H67" s="118"/>
      <c r="I67" s="118" t="s">
        <v>141</v>
      </c>
      <c r="J67" s="118"/>
    </row>
    <row r="68" spans="1:10" x14ac:dyDescent="0.25">
      <c r="A68" s="108"/>
      <c r="B68" s="108"/>
      <c r="C68" s="108"/>
      <c r="D68" s="108"/>
      <c r="E68" s="118"/>
      <c r="F68" s="118"/>
      <c r="G68" s="118"/>
      <c r="H68" s="118"/>
      <c r="I68" s="118"/>
      <c r="J68" s="118"/>
    </row>
    <row r="69" spans="1:10" x14ac:dyDescent="0.25">
      <c r="A69" s="5">
        <v>1</v>
      </c>
      <c r="B69" s="96" t="s">
        <v>144</v>
      </c>
      <c r="C69" s="96"/>
      <c r="D69" s="96"/>
      <c r="E69" s="103"/>
      <c r="F69" s="103"/>
      <c r="G69" s="103"/>
      <c r="H69" s="103"/>
      <c r="I69" s="99" t="e">
        <f>G69/G75%</f>
        <v>#DIV/0!</v>
      </c>
      <c r="J69" s="99"/>
    </row>
    <row r="70" spans="1:10" x14ac:dyDescent="0.25">
      <c r="A70" s="5">
        <v>2</v>
      </c>
      <c r="B70" s="96" t="s">
        <v>148</v>
      </c>
      <c r="C70" s="96"/>
      <c r="D70" s="96"/>
      <c r="E70" s="103"/>
      <c r="F70" s="103"/>
      <c r="G70" s="103"/>
      <c r="H70" s="103"/>
      <c r="I70" s="99" t="e">
        <f>G70/G75%</f>
        <v>#DIV/0!</v>
      </c>
      <c r="J70" s="99"/>
    </row>
    <row r="71" spans="1:10" x14ac:dyDescent="0.25">
      <c r="A71" s="5">
        <v>3</v>
      </c>
      <c r="B71" s="96" t="s">
        <v>149</v>
      </c>
      <c r="C71" s="96"/>
      <c r="D71" s="96"/>
      <c r="E71" s="103"/>
      <c r="F71" s="103"/>
      <c r="G71" s="103"/>
      <c r="H71" s="103"/>
      <c r="I71" s="99" t="e">
        <f>G71/G75%</f>
        <v>#DIV/0!</v>
      </c>
      <c r="J71" s="99"/>
    </row>
    <row r="72" spans="1:10" x14ac:dyDescent="0.25">
      <c r="A72" s="5">
        <v>4</v>
      </c>
      <c r="B72" s="96" t="s">
        <v>145</v>
      </c>
      <c r="C72" s="96"/>
      <c r="D72" s="96"/>
      <c r="E72" s="103"/>
      <c r="F72" s="103"/>
      <c r="G72" s="103"/>
      <c r="H72" s="103"/>
      <c r="I72" s="99" t="e">
        <f>G72/G75%</f>
        <v>#DIV/0!</v>
      </c>
      <c r="J72" s="99"/>
    </row>
    <row r="73" spans="1:10" x14ac:dyDescent="0.25">
      <c r="A73" s="5">
        <v>5</v>
      </c>
      <c r="B73" s="96" t="s">
        <v>146</v>
      </c>
      <c r="C73" s="96"/>
      <c r="D73" s="96"/>
      <c r="E73" s="103"/>
      <c r="F73" s="103"/>
      <c r="G73" s="103"/>
      <c r="H73" s="103"/>
      <c r="I73" s="99" t="e">
        <f>G73/G75%</f>
        <v>#DIV/0!</v>
      </c>
      <c r="J73" s="99"/>
    </row>
    <row r="74" spans="1:10" x14ac:dyDescent="0.25">
      <c r="A74" s="5">
        <v>6</v>
      </c>
      <c r="B74" s="96" t="s">
        <v>147</v>
      </c>
      <c r="C74" s="96"/>
      <c r="D74" s="96"/>
      <c r="E74" s="103"/>
      <c r="F74" s="103"/>
      <c r="G74" s="103"/>
      <c r="H74" s="103"/>
      <c r="I74" s="99" t="e">
        <f>G74/G75%</f>
        <v>#DIV/0!</v>
      </c>
      <c r="J74" s="99"/>
    </row>
    <row r="75" spans="1:10" x14ac:dyDescent="0.25">
      <c r="A75" s="5">
        <v>7</v>
      </c>
      <c r="B75" s="117" t="s">
        <v>135</v>
      </c>
      <c r="C75" s="117"/>
      <c r="D75" s="117"/>
      <c r="E75" s="116">
        <f>SUM(E69:F74)</f>
        <v>0</v>
      </c>
      <c r="F75" s="116"/>
      <c r="G75" s="116">
        <f t="shared" ref="G75" si="2">SUM(G69:H74)</f>
        <v>0</v>
      </c>
      <c r="H75" s="116"/>
      <c r="I75" s="116" t="e">
        <f t="shared" ref="I75" si="3">SUM(I69:J74)</f>
        <v>#DIV/0!</v>
      </c>
      <c r="J75" s="116"/>
    </row>
    <row r="76" spans="1:10" ht="15" x14ac:dyDescent="0.25">
      <c r="A76" s="109" t="s">
        <v>150</v>
      </c>
      <c r="B76" s="109"/>
      <c r="C76" s="109"/>
      <c r="D76" s="109"/>
      <c r="E76" s="109"/>
      <c r="F76" s="109"/>
      <c r="G76" s="109"/>
      <c r="H76" s="109"/>
      <c r="I76" s="109"/>
      <c r="J76" s="109"/>
    </row>
    <row r="77" spans="1:10" x14ac:dyDescent="0.25">
      <c r="A77" s="108" t="s">
        <v>48</v>
      </c>
      <c r="B77" s="108" t="s">
        <v>49</v>
      </c>
      <c r="C77" s="108"/>
      <c r="D77" s="108"/>
      <c r="E77" s="118" t="s">
        <v>156</v>
      </c>
      <c r="F77" s="118"/>
      <c r="G77" s="118" t="s">
        <v>154</v>
      </c>
      <c r="H77" s="118"/>
      <c r="I77" s="118" t="s">
        <v>155</v>
      </c>
      <c r="J77" s="118"/>
    </row>
    <row r="78" spans="1:10" x14ac:dyDescent="0.25">
      <c r="A78" s="108"/>
      <c r="B78" s="108"/>
      <c r="C78" s="108"/>
      <c r="D78" s="108"/>
      <c r="E78" s="118"/>
      <c r="F78" s="118"/>
      <c r="G78" s="118"/>
      <c r="H78" s="118"/>
      <c r="I78" s="118"/>
      <c r="J78" s="118"/>
    </row>
    <row r="79" spans="1:10" x14ac:dyDescent="0.25">
      <c r="A79" s="5">
        <v>1</v>
      </c>
      <c r="B79" s="96" t="s">
        <v>157</v>
      </c>
      <c r="C79" s="96"/>
      <c r="D79" s="96"/>
      <c r="E79" s="103"/>
      <c r="F79" s="103"/>
      <c r="G79" s="103"/>
      <c r="H79" s="103"/>
      <c r="I79" s="99">
        <f>E79-G79</f>
        <v>0</v>
      </c>
      <c r="J79" s="99"/>
    </row>
    <row r="80" spans="1:10" x14ac:dyDescent="0.25">
      <c r="A80" s="99">
        <v>2</v>
      </c>
      <c r="B80" s="98" t="s">
        <v>158</v>
      </c>
      <c r="C80" s="98"/>
      <c r="D80" s="98"/>
      <c r="E80" s="103"/>
      <c r="F80" s="103"/>
      <c r="G80" s="103"/>
      <c r="H80" s="103"/>
      <c r="I80" s="99">
        <f>E80-G80</f>
        <v>0</v>
      </c>
      <c r="J80" s="99"/>
    </row>
    <row r="81" spans="1:10" x14ac:dyDescent="0.25">
      <c r="A81" s="99"/>
      <c r="B81" s="98"/>
      <c r="C81" s="98"/>
      <c r="D81" s="98"/>
      <c r="E81" s="103"/>
      <c r="F81" s="103"/>
      <c r="G81" s="103"/>
      <c r="H81" s="103"/>
      <c r="I81" s="99"/>
      <c r="J81" s="99"/>
    </row>
    <row r="82" spans="1:10" x14ac:dyDescent="0.25">
      <c r="A82" s="5">
        <v>3</v>
      </c>
      <c r="B82" s="96" t="s">
        <v>159</v>
      </c>
      <c r="C82" s="96"/>
      <c r="D82" s="96"/>
      <c r="E82" s="103"/>
      <c r="F82" s="103"/>
      <c r="G82" s="103"/>
      <c r="H82" s="103"/>
      <c r="I82" s="99">
        <f>E82-G82</f>
        <v>0</v>
      </c>
      <c r="J82" s="99"/>
    </row>
    <row r="83" spans="1:10" x14ac:dyDescent="0.25">
      <c r="A83" s="5">
        <v>4</v>
      </c>
      <c r="B83" s="96" t="s">
        <v>160</v>
      </c>
      <c r="C83" s="96"/>
      <c r="D83" s="96"/>
      <c r="E83" s="103"/>
      <c r="F83" s="103"/>
      <c r="G83" s="103"/>
      <c r="H83" s="103"/>
      <c r="I83" s="99">
        <f t="shared" ref="I83:I84" si="4">E83-G83</f>
        <v>0</v>
      </c>
      <c r="J83" s="99"/>
    </row>
    <row r="84" spans="1:10" x14ac:dyDescent="0.25">
      <c r="A84" s="5">
        <v>5</v>
      </c>
      <c r="B84" s="96" t="s">
        <v>161</v>
      </c>
      <c r="C84" s="96"/>
      <c r="D84" s="96"/>
      <c r="E84" s="103"/>
      <c r="F84" s="103"/>
      <c r="G84" s="103"/>
      <c r="H84" s="103"/>
      <c r="I84" s="99">
        <f t="shared" si="4"/>
        <v>0</v>
      </c>
      <c r="J84" s="99"/>
    </row>
    <row r="85" spans="1:10" x14ac:dyDescent="0.25">
      <c r="A85" s="5">
        <v>6</v>
      </c>
      <c r="B85" s="117" t="s">
        <v>135</v>
      </c>
      <c r="C85" s="117"/>
      <c r="D85" s="117"/>
      <c r="E85" s="116">
        <f>SUM(E79:F84)</f>
        <v>0</v>
      </c>
      <c r="F85" s="116"/>
      <c r="G85" s="116">
        <f>SUM(G79:H84)</f>
        <v>0</v>
      </c>
      <c r="H85" s="116"/>
      <c r="I85" s="116">
        <f>SUM(I79:J84)</f>
        <v>0</v>
      </c>
      <c r="J85" s="116"/>
    </row>
  </sheetData>
  <sheetProtection password="C08E" sheet="1" objects="1" scenarios="1"/>
  <mergeCells count="220">
    <mergeCell ref="B4:E4"/>
    <mergeCell ref="B5:E5"/>
    <mergeCell ref="B6:E6"/>
    <mergeCell ref="B7:E8"/>
    <mergeCell ref="B9:E10"/>
    <mergeCell ref="G4:J4"/>
    <mergeCell ref="A1:J1"/>
    <mergeCell ref="A2:J2"/>
    <mergeCell ref="B3:E3"/>
    <mergeCell ref="G3:J3"/>
    <mergeCell ref="F7:F8"/>
    <mergeCell ref="F9:F10"/>
    <mergeCell ref="A7:A8"/>
    <mergeCell ref="A9:A10"/>
    <mergeCell ref="G7:J8"/>
    <mergeCell ref="G9:J10"/>
    <mergeCell ref="G5:J5"/>
    <mergeCell ref="G6:J6"/>
    <mergeCell ref="B11:E11"/>
    <mergeCell ref="G11:J11"/>
    <mergeCell ref="F20:F21"/>
    <mergeCell ref="G20:J21"/>
    <mergeCell ref="G19:J19"/>
    <mergeCell ref="G17:J17"/>
    <mergeCell ref="G18:J18"/>
    <mergeCell ref="A22:J22"/>
    <mergeCell ref="A12:A16"/>
    <mergeCell ref="B17:E17"/>
    <mergeCell ref="B18:E18"/>
    <mergeCell ref="B19:E19"/>
    <mergeCell ref="B20:E21"/>
    <mergeCell ref="A20:A21"/>
    <mergeCell ref="B12:E16"/>
    <mergeCell ref="G12:J12"/>
    <mergeCell ref="G13:J13"/>
    <mergeCell ref="G14:J14"/>
    <mergeCell ref="G15:J15"/>
    <mergeCell ref="G16:J16"/>
    <mergeCell ref="H36:J36"/>
    <mergeCell ref="B36:F36"/>
    <mergeCell ref="B23:F23"/>
    <mergeCell ref="H23:J23"/>
    <mergeCell ref="B24:F24"/>
    <mergeCell ref="B25:F25"/>
    <mergeCell ref="B26:F26"/>
    <mergeCell ref="B27:F27"/>
    <mergeCell ref="B28:F28"/>
    <mergeCell ref="B29:F29"/>
    <mergeCell ref="B30:F30"/>
    <mergeCell ref="B31:F31"/>
    <mergeCell ref="B32:F32"/>
    <mergeCell ref="B33:F33"/>
    <mergeCell ref="B34:F34"/>
    <mergeCell ref="B35:F35"/>
    <mergeCell ref="H30:J30"/>
    <mergeCell ref="H31:J31"/>
    <mergeCell ref="H32:J32"/>
    <mergeCell ref="H33:J33"/>
    <mergeCell ref="H34:J34"/>
    <mergeCell ref="H35:J35"/>
    <mergeCell ref="H24:J24"/>
    <mergeCell ref="H25:J25"/>
    <mergeCell ref="H26:J26"/>
    <mergeCell ref="H27:J27"/>
    <mergeCell ref="H28:J28"/>
    <mergeCell ref="H29:J29"/>
    <mergeCell ref="B50:E50"/>
    <mergeCell ref="B51:E51"/>
    <mergeCell ref="B52:E52"/>
    <mergeCell ref="B53:E53"/>
    <mergeCell ref="B49:E49"/>
    <mergeCell ref="A37:J37"/>
    <mergeCell ref="B39:E39"/>
    <mergeCell ref="B40:E40"/>
    <mergeCell ref="B41:E41"/>
    <mergeCell ref="B42:E42"/>
    <mergeCell ref="B38:E38"/>
    <mergeCell ref="G38:H38"/>
    <mergeCell ref="I38:J38"/>
    <mergeCell ref="B43:E43"/>
    <mergeCell ref="B44:E44"/>
    <mergeCell ref="B45:E45"/>
    <mergeCell ref="B46:E46"/>
    <mergeCell ref="B47:E47"/>
    <mergeCell ref="B48:E48"/>
    <mergeCell ref="I42:J42"/>
    <mergeCell ref="G43:H43"/>
    <mergeCell ref="I43:J43"/>
    <mergeCell ref="G44:H44"/>
    <mergeCell ref="I44:J44"/>
    <mergeCell ref="G45:H45"/>
    <mergeCell ref="I45:J45"/>
    <mergeCell ref="G39:H39"/>
    <mergeCell ref="I39:J39"/>
    <mergeCell ref="G40:H40"/>
    <mergeCell ref="I40:J40"/>
    <mergeCell ref="G41:H41"/>
    <mergeCell ref="I41:J41"/>
    <mergeCell ref="G42:H42"/>
    <mergeCell ref="I49:J49"/>
    <mergeCell ref="G50:H50"/>
    <mergeCell ref="I50:J50"/>
    <mergeCell ref="G51:H51"/>
    <mergeCell ref="I51:J51"/>
    <mergeCell ref="G52:H52"/>
    <mergeCell ref="I52:J52"/>
    <mergeCell ref="G46:H46"/>
    <mergeCell ref="I46:J46"/>
    <mergeCell ref="G47:H47"/>
    <mergeCell ref="I47:J47"/>
    <mergeCell ref="G48:H48"/>
    <mergeCell ref="I48:J48"/>
    <mergeCell ref="G49:H49"/>
    <mergeCell ref="B60:D60"/>
    <mergeCell ref="B61:D61"/>
    <mergeCell ref="B62:D62"/>
    <mergeCell ref="B63:D63"/>
    <mergeCell ref="B64:D64"/>
    <mergeCell ref="B65:D65"/>
    <mergeCell ref="A56:J56"/>
    <mergeCell ref="G53:H53"/>
    <mergeCell ref="I53:J53"/>
    <mergeCell ref="G54:H54"/>
    <mergeCell ref="I54:J54"/>
    <mergeCell ref="G55:H55"/>
    <mergeCell ref="I55:J55"/>
    <mergeCell ref="B54:E54"/>
    <mergeCell ref="B55:E55"/>
    <mergeCell ref="A57:A58"/>
    <mergeCell ref="B57:D58"/>
    <mergeCell ref="E57:F58"/>
    <mergeCell ref="G57:H58"/>
    <mergeCell ref="I57:J58"/>
    <mergeCell ref="E59:F59"/>
    <mergeCell ref="G59:H59"/>
    <mergeCell ref="I59:J59"/>
    <mergeCell ref="B59:D59"/>
    <mergeCell ref="E62:F62"/>
    <mergeCell ref="G62:H62"/>
    <mergeCell ref="I62:J62"/>
    <mergeCell ref="E63:F63"/>
    <mergeCell ref="G63:H63"/>
    <mergeCell ref="I63:J63"/>
    <mergeCell ref="E60:F60"/>
    <mergeCell ref="G60:H60"/>
    <mergeCell ref="I60:J60"/>
    <mergeCell ref="E61:F61"/>
    <mergeCell ref="G61:H61"/>
    <mergeCell ref="I61:J61"/>
    <mergeCell ref="A66:J66"/>
    <mergeCell ref="A67:A68"/>
    <mergeCell ref="B67:D68"/>
    <mergeCell ref="E67:F68"/>
    <mergeCell ref="G67:H68"/>
    <mergeCell ref="I67:J68"/>
    <mergeCell ref="E64:F64"/>
    <mergeCell ref="G64:H64"/>
    <mergeCell ref="I64:J64"/>
    <mergeCell ref="E65:F65"/>
    <mergeCell ref="G65:H65"/>
    <mergeCell ref="I65:J65"/>
    <mergeCell ref="B71:D71"/>
    <mergeCell ref="E71:F71"/>
    <mergeCell ref="G71:H71"/>
    <mergeCell ref="I71:J71"/>
    <mergeCell ref="B72:D72"/>
    <mergeCell ref="E72:F72"/>
    <mergeCell ref="G72:H72"/>
    <mergeCell ref="I72:J72"/>
    <mergeCell ref="B69:D69"/>
    <mergeCell ref="E69:F69"/>
    <mergeCell ref="G69:H69"/>
    <mergeCell ref="I69:J69"/>
    <mergeCell ref="B70:D70"/>
    <mergeCell ref="E70:F70"/>
    <mergeCell ref="G70:H70"/>
    <mergeCell ref="I70:J70"/>
    <mergeCell ref="B73:D73"/>
    <mergeCell ref="A76:J76"/>
    <mergeCell ref="A77:A78"/>
    <mergeCell ref="B77:D78"/>
    <mergeCell ref="E77:F78"/>
    <mergeCell ref="G77:H78"/>
    <mergeCell ref="I77:J78"/>
    <mergeCell ref="B75:D75"/>
    <mergeCell ref="E75:F75"/>
    <mergeCell ref="G75:H75"/>
    <mergeCell ref="I75:J75"/>
    <mergeCell ref="B74:D74"/>
    <mergeCell ref="E73:F73"/>
    <mergeCell ref="G73:H73"/>
    <mergeCell ref="I73:J73"/>
    <mergeCell ref="E74:F74"/>
    <mergeCell ref="G74:H74"/>
    <mergeCell ref="I74:J74"/>
    <mergeCell ref="B84:D84"/>
    <mergeCell ref="B85:D85"/>
    <mergeCell ref="B80:D81"/>
    <mergeCell ref="A80:A81"/>
    <mergeCell ref="E80:F81"/>
    <mergeCell ref="G80:H81"/>
    <mergeCell ref="E83:F83"/>
    <mergeCell ref="G83:H83"/>
    <mergeCell ref="B79:D79"/>
    <mergeCell ref="B82:D82"/>
    <mergeCell ref="B83:D83"/>
    <mergeCell ref="I83:J83"/>
    <mergeCell ref="E84:F84"/>
    <mergeCell ref="G84:H84"/>
    <mergeCell ref="I84:J84"/>
    <mergeCell ref="E85:F85"/>
    <mergeCell ref="G85:H85"/>
    <mergeCell ref="I85:J85"/>
    <mergeCell ref="I80:J81"/>
    <mergeCell ref="E79:F79"/>
    <mergeCell ref="G79:H79"/>
    <mergeCell ref="I79:J79"/>
    <mergeCell ref="E82:F82"/>
    <mergeCell ref="G82:H82"/>
    <mergeCell ref="I82:J82"/>
  </mergeCells>
  <printOptions horizontalCentered="1"/>
  <pageMargins left="0.51181102362204722" right="0.51181102362204722" top="0.98425196850393704" bottom="0.98425196850393704" header="0.23622047244094491" footer="0.23622047244094491"/>
  <pageSetup paperSize="9" orientation="portrait" r:id="rId1"/>
  <headerFooter>
    <oddHeader>&amp;C&amp;G</oddHeader>
    <oddFooter>&amp;R&amp;"Arial,Regular"Page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100" zoomScaleSheetLayoutView="100" workbookViewId="0">
      <selection sqref="A1:N1"/>
    </sheetView>
  </sheetViews>
  <sheetFormatPr defaultRowHeight="14.25" x14ac:dyDescent="0.25"/>
  <cols>
    <col min="1" max="16384" width="9.140625" style="1"/>
  </cols>
  <sheetData>
    <row r="1" spans="1:14" ht="15.75" x14ac:dyDescent="0.25">
      <c r="A1" s="97" t="s">
        <v>163</v>
      </c>
      <c r="B1" s="97"/>
      <c r="C1" s="97"/>
      <c r="D1" s="97"/>
      <c r="E1" s="97"/>
      <c r="F1" s="97"/>
      <c r="G1" s="97"/>
      <c r="H1" s="97"/>
      <c r="I1" s="97"/>
      <c r="J1" s="97"/>
      <c r="K1" s="97"/>
      <c r="L1" s="97"/>
      <c r="M1" s="97"/>
      <c r="N1" s="97"/>
    </row>
    <row r="2" spans="1:14" ht="15" x14ac:dyDescent="0.25">
      <c r="A2" s="109" t="s">
        <v>162</v>
      </c>
      <c r="B2" s="109"/>
      <c r="C2" s="109"/>
      <c r="D2" s="109"/>
      <c r="E2" s="109"/>
      <c r="F2" s="109"/>
      <c r="G2" s="109"/>
      <c r="H2" s="109"/>
      <c r="I2" s="109"/>
      <c r="J2" s="109"/>
      <c r="K2" s="109"/>
      <c r="L2" s="109"/>
      <c r="M2" s="109"/>
      <c r="N2" s="109"/>
    </row>
    <row r="3" spans="1:14" ht="15" customHeight="1" x14ac:dyDescent="0.25">
      <c r="A3" s="108" t="s">
        <v>48</v>
      </c>
      <c r="B3" s="108" t="s">
        <v>49</v>
      </c>
      <c r="C3" s="108"/>
      <c r="D3" s="108"/>
      <c r="E3" s="108"/>
      <c r="F3" s="108"/>
      <c r="G3" s="108" t="s">
        <v>193</v>
      </c>
      <c r="H3" s="108"/>
      <c r="I3" s="108"/>
      <c r="J3" s="108"/>
      <c r="K3" s="108" t="s">
        <v>194</v>
      </c>
      <c r="L3" s="108"/>
      <c r="M3" s="108"/>
      <c r="N3" s="108"/>
    </row>
    <row r="4" spans="1:14" ht="15" customHeight="1" x14ac:dyDescent="0.25">
      <c r="A4" s="108"/>
      <c r="B4" s="108"/>
      <c r="C4" s="108"/>
      <c r="D4" s="108"/>
      <c r="E4" s="108"/>
      <c r="F4" s="108"/>
      <c r="G4" s="7" t="s">
        <v>189</v>
      </c>
      <c r="H4" s="7" t="s">
        <v>190</v>
      </c>
      <c r="I4" s="7" t="s">
        <v>191</v>
      </c>
      <c r="J4" s="7" t="s">
        <v>192</v>
      </c>
      <c r="K4" s="7" t="s">
        <v>189</v>
      </c>
      <c r="L4" s="7" t="s">
        <v>190</v>
      </c>
      <c r="M4" s="7" t="s">
        <v>191</v>
      </c>
      <c r="N4" s="7" t="s">
        <v>192</v>
      </c>
    </row>
    <row r="5" spans="1:14" x14ac:dyDescent="0.25">
      <c r="A5" s="5">
        <v>1</v>
      </c>
      <c r="B5" s="96" t="s">
        <v>164</v>
      </c>
      <c r="C5" s="96"/>
      <c r="D5" s="96"/>
      <c r="E5" s="96"/>
      <c r="F5" s="96"/>
      <c r="G5" s="40" t="s">
        <v>195</v>
      </c>
      <c r="H5" s="41"/>
      <c r="I5" s="41"/>
      <c r="J5" s="41"/>
      <c r="K5" s="40" t="s">
        <v>195</v>
      </c>
      <c r="L5" s="41"/>
      <c r="M5" s="41"/>
      <c r="N5" s="41"/>
    </row>
    <row r="6" spans="1:14" x14ac:dyDescent="0.25">
      <c r="A6" s="5">
        <v>2</v>
      </c>
      <c r="B6" s="96" t="s">
        <v>165</v>
      </c>
      <c r="C6" s="96"/>
      <c r="D6" s="96"/>
      <c r="E6" s="96"/>
      <c r="F6" s="96"/>
      <c r="G6" s="40" t="s">
        <v>195</v>
      </c>
      <c r="H6" s="41"/>
      <c r="I6" s="41"/>
      <c r="J6" s="41"/>
      <c r="K6" s="40" t="s">
        <v>195</v>
      </c>
      <c r="L6" s="41"/>
      <c r="M6" s="41"/>
      <c r="N6" s="41"/>
    </row>
    <row r="7" spans="1:14" x14ac:dyDescent="0.25">
      <c r="A7" s="5">
        <v>3</v>
      </c>
      <c r="B7" s="96" t="s">
        <v>166</v>
      </c>
      <c r="C7" s="96"/>
      <c r="D7" s="96"/>
      <c r="E7" s="96"/>
      <c r="F7" s="96"/>
      <c r="G7" s="40" t="s">
        <v>195</v>
      </c>
      <c r="H7" s="41"/>
      <c r="I7" s="41"/>
      <c r="J7" s="41"/>
      <c r="K7" s="40" t="s">
        <v>195</v>
      </c>
      <c r="L7" s="41"/>
      <c r="M7" s="41"/>
      <c r="N7" s="41"/>
    </row>
    <row r="8" spans="1:14" x14ac:dyDescent="0.25">
      <c r="A8" s="5">
        <v>4</v>
      </c>
      <c r="B8" s="96" t="s">
        <v>167</v>
      </c>
      <c r="C8" s="96"/>
      <c r="D8" s="96"/>
      <c r="E8" s="96"/>
      <c r="F8" s="96"/>
      <c r="G8" s="40" t="s">
        <v>195</v>
      </c>
      <c r="H8" s="41"/>
      <c r="I8" s="41"/>
      <c r="J8" s="41"/>
      <c r="K8" s="40" t="s">
        <v>195</v>
      </c>
      <c r="L8" s="41"/>
      <c r="M8" s="41"/>
      <c r="N8" s="41"/>
    </row>
    <row r="9" spans="1:14" x14ac:dyDescent="0.25">
      <c r="A9" s="5">
        <v>5</v>
      </c>
      <c r="B9" s="96" t="s">
        <v>168</v>
      </c>
      <c r="C9" s="96"/>
      <c r="D9" s="96"/>
      <c r="E9" s="96"/>
      <c r="F9" s="96"/>
      <c r="G9" s="40" t="s">
        <v>195</v>
      </c>
      <c r="H9" s="41"/>
      <c r="I9" s="41"/>
      <c r="J9" s="41"/>
      <c r="K9" s="40" t="s">
        <v>195</v>
      </c>
      <c r="L9" s="41"/>
      <c r="M9" s="41"/>
      <c r="N9" s="41"/>
    </row>
    <row r="10" spans="1:14" x14ac:dyDescent="0.25">
      <c r="A10" s="5">
        <v>6</v>
      </c>
      <c r="B10" s="96" t="s">
        <v>169</v>
      </c>
      <c r="C10" s="96"/>
      <c r="D10" s="96"/>
      <c r="E10" s="96"/>
      <c r="F10" s="96"/>
      <c r="G10" s="40" t="s">
        <v>195</v>
      </c>
      <c r="H10" s="41"/>
      <c r="I10" s="41"/>
      <c r="J10" s="41"/>
      <c r="K10" s="40" t="s">
        <v>195</v>
      </c>
      <c r="L10" s="41"/>
      <c r="M10" s="41"/>
      <c r="N10" s="41"/>
    </row>
    <row r="11" spans="1:14" x14ac:dyDescent="0.25">
      <c r="A11" s="5">
        <v>7</v>
      </c>
      <c r="B11" s="96" t="s">
        <v>170</v>
      </c>
      <c r="C11" s="96"/>
      <c r="D11" s="96"/>
      <c r="E11" s="96"/>
      <c r="F11" s="96"/>
      <c r="G11" s="40" t="s">
        <v>195</v>
      </c>
      <c r="H11" s="41"/>
      <c r="I11" s="41"/>
      <c r="J11" s="41"/>
      <c r="K11" s="40" t="s">
        <v>195</v>
      </c>
      <c r="L11" s="41"/>
      <c r="M11" s="41"/>
      <c r="N11" s="41"/>
    </row>
    <row r="12" spans="1:14" x14ac:dyDescent="0.25">
      <c r="A12" s="5">
        <v>8</v>
      </c>
      <c r="B12" s="96" t="s">
        <v>171</v>
      </c>
      <c r="C12" s="96"/>
      <c r="D12" s="96"/>
      <c r="E12" s="96"/>
      <c r="F12" s="96"/>
      <c r="G12" s="40" t="s">
        <v>195</v>
      </c>
      <c r="H12" s="41"/>
      <c r="I12" s="41"/>
      <c r="J12" s="41"/>
      <c r="K12" s="40" t="s">
        <v>195</v>
      </c>
      <c r="L12" s="41"/>
      <c r="M12" s="41"/>
      <c r="N12" s="41"/>
    </row>
    <row r="13" spans="1:14" x14ac:dyDescent="0.25">
      <c r="A13" s="5">
        <v>9</v>
      </c>
      <c r="B13" s="96" t="s">
        <v>172</v>
      </c>
      <c r="C13" s="96"/>
      <c r="D13" s="96"/>
      <c r="E13" s="96"/>
      <c r="F13" s="96"/>
      <c r="G13" s="40" t="s">
        <v>195</v>
      </c>
      <c r="H13" s="41"/>
      <c r="I13" s="41"/>
      <c r="J13" s="41"/>
      <c r="K13" s="40" t="s">
        <v>195</v>
      </c>
      <c r="L13" s="41"/>
      <c r="M13" s="41"/>
      <c r="N13" s="41"/>
    </row>
    <row r="14" spans="1:14" x14ac:dyDescent="0.25">
      <c r="A14" s="5">
        <v>10</v>
      </c>
      <c r="B14" s="96" t="s">
        <v>173</v>
      </c>
      <c r="C14" s="96"/>
      <c r="D14" s="96"/>
      <c r="E14" s="96"/>
      <c r="F14" s="96"/>
      <c r="G14" s="40" t="s">
        <v>195</v>
      </c>
      <c r="H14" s="41"/>
      <c r="I14" s="41"/>
      <c r="J14" s="41"/>
      <c r="K14" s="40" t="s">
        <v>195</v>
      </c>
      <c r="L14" s="41"/>
      <c r="M14" s="41"/>
      <c r="N14" s="41"/>
    </row>
    <row r="15" spans="1:14" x14ac:dyDescent="0.25">
      <c r="A15" s="5">
        <v>11</v>
      </c>
      <c r="B15" s="96" t="s">
        <v>174</v>
      </c>
      <c r="C15" s="96"/>
      <c r="D15" s="96"/>
      <c r="E15" s="96"/>
      <c r="F15" s="96"/>
      <c r="G15" s="40" t="s">
        <v>195</v>
      </c>
      <c r="H15" s="41"/>
      <c r="I15" s="41"/>
      <c r="J15" s="41"/>
      <c r="K15" s="40" t="s">
        <v>195</v>
      </c>
      <c r="L15" s="41"/>
      <c r="M15" s="41"/>
      <c r="N15" s="41"/>
    </row>
    <row r="16" spans="1:14" x14ac:dyDescent="0.25">
      <c r="A16" s="5">
        <v>12</v>
      </c>
      <c r="B16" s="96" t="s">
        <v>175</v>
      </c>
      <c r="C16" s="96"/>
      <c r="D16" s="96"/>
      <c r="E16" s="96"/>
      <c r="F16" s="96"/>
      <c r="G16" s="40" t="s">
        <v>195</v>
      </c>
      <c r="H16" s="41"/>
      <c r="I16" s="41"/>
      <c r="J16" s="41"/>
      <c r="K16" s="40" t="s">
        <v>195</v>
      </c>
      <c r="L16" s="41"/>
      <c r="M16" s="41"/>
      <c r="N16" s="41"/>
    </row>
    <row r="17" spans="1:14" x14ac:dyDescent="0.25">
      <c r="A17" s="5">
        <v>13</v>
      </c>
      <c r="B17" s="96" t="s">
        <v>176</v>
      </c>
      <c r="C17" s="96"/>
      <c r="D17" s="96"/>
      <c r="E17" s="96"/>
      <c r="F17" s="96"/>
      <c r="G17" s="40" t="s">
        <v>195</v>
      </c>
      <c r="H17" s="41"/>
      <c r="I17" s="41"/>
      <c r="J17" s="41"/>
      <c r="K17" s="40" t="s">
        <v>195</v>
      </c>
      <c r="L17" s="41"/>
      <c r="M17" s="41"/>
      <c r="N17" s="41"/>
    </row>
    <row r="18" spans="1:14" x14ac:dyDescent="0.25">
      <c r="A18" s="5">
        <v>14</v>
      </c>
      <c r="B18" s="96" t="s">
        <v>177</v>
      </c>
      <c r="C18" s="96"/>
      <c r="D18" s="96"/>
      <c r="E18" s="96"/>
      <c r="F18" s="96"/>
      <c r="G18" s="40" t="s">
        <v>195</v>
      </c>
      <c r="H18" s="41"/>
      <c r="I18" s="41"/>
      <c r="J18" s="41"/>
      <c r="K18" s="40" t="s">
        <v>195</v>
      </c>
      <c r="L18" s="41"/>
      <c r="M18" s="41"/>
      <c r="N18" s="41"/>
    </row>
    <row r="19" spans="1:14" x14ac:dyDescent="0.25">
      <c r="A19" s="5">
        <v>15</v>
      </c>
      <c r="B19" s="96" t="s">
        <v>178</v>
      </c>
      <c r="C19" s="96"/>
      <c r="D19" s="96"/>
      <c r="E19" s="96"/>
      <c r="F19" s="96"/>
      <c r="G19" s="40" t="s">
        <v>195</v>
      </c>
      <c r="H19" s="41"/>
      <c r="I19" s="41"/>
      <c r="J19" s="41"/>
      <c r="K19" s="40" t="s">
        <v>195</v>
      </c>
      <c r="L19" s="41"/>
      <c r="M19" s="41"/>
      <c r="N19" s="41"/>
    </row>
    <row r="20" spans="1:14" x14ac:dyDescent="0.25">
      <c r="A20" s="5">
        <v>16</v>
      </c>
      <c r="B20" s="96" t="s">
        <v>188</v>
      </c>
      <c r="C20" s="96"/>
      <c r="D20" s="96"/>
      <c r="E20" s="96"/>
      <c r="F20" s="96"/>
      <c r="G20" s="40" t="s">
        <v>195</v>
      </c>
      <c r="H20" s="41"/>
      <c r="I20" s="41"/>
      <c r="J20" s="41"/>
      <c r="K20" s="40" t="s">
        <v>195</v>
      </c>
      <c r="L20" s="41"/>
      <c r="M20" s="41"/>
      <c r="N20" s="41"/>
    </row>
    <row r="21" spans="1:14" x14ac:dyDescent="0.25">
      <c r="A21" s="5">
        <v>17</v>
      </c>
      <c r="B21" s="96" t="s">
        <v>179</v>
      </c>
      <c r="C21" s="96"/>
      <c r="D21" s="96"/>
      <c r="E21" s="96"/>
      <c r="F21" s="96"/>
      <c r="G21" s="40" t="s">
        <v>195</v>
      </c>
      <c r="H21" s="41"/>
      <c r="I21" s="41"/>
      <c r="J21" s="41"/>
      <c r="K21" s="40" t="s">
        <v>195</v>
      </c>
      <c r="L21" s="41"/>
      <c r="M21" s="41"/>
      <c r="N21" s="41"/>
    </row>
    <row r="22" spans="1:14" x14ac:dyDescent="0.25">
      <c r="A22" s="5">
        <v>18</v>
      </c>
      <c r="B22" s="96" t="s">
        <v>180</v>
      </c>
      <c r="C22" s="96"/>
      <c r="D22" s="96"/>
      <c r="E22" s="96"/>
      <c r="F22" s="96"/>
      <c r="G22" s="40" t="s">
        <v>195</v>
      </c>
      <c r="H22" s="41"/>
      <c r="I22" s="41"/>
      <c r="J22" s="41"/>
      <c r="K22" s="40" t="s">
        <v>195</v>
      </c>
      <c r="L22" s="41"/>
      <c r="M22" s="41"/>
      <c r="N22" s="41"/>
    </row>
    <row r="23" spans="1:14" x14ac:dyDescent="0.25">
      <c r="A23" s="5">
        <v>19</v>
      </c>
      <c r="B23" s="96" t="s">
        <v>181</v>
      </c>
      <c r="C23" s="96"/>
      <c r="D23" s="96"/>
      <c r="E23" s="96"/>
      <c r="F23" s="96"/>
      <c r="G23" s="40" t="s">
        <v>195</v>
      </c>
      <c r="H23" s="41"/>
      <c r="I23" s="41"/>
      <c r="J23" s="41"/>
      <c r="K23" s="40" t="s">
        <v>195</v>
      </c>
      <c r="L23" s="41"/>
      <c r="M23" s="41"/>
      <c r="N23" s="41"/>
    </row>
    <row r="24" spans="1:14" x14ac:dyDescent="0.25">
      <c r="A24" s="5">
        <v>20</v>
      </c>
      <c r="B24" s="96" t="s">
        <v>182</v>
      </c>
      <c r="C24" s="96"/>
      <c r="D24" s="96"/>
      <c r="E24" s="96"/>
      <c r="F24" s="96"/>
      <c r="G24" s="40" t="s">
        <v>195</v>
      </c>
      <c r="H24" s="41"/>
      <c r="I24" s="41"/>
      <c r="J24" s="41"/>
      <c r="K24" s="40" t="s">
        <v>195</v>
      </c>
      <c r="L24" s="41"/>
      <c r="M24" s="41"/>
      <c r="N24" s="41"/>
    </row>
    <row r="25" spans="1:14" x14ac:dyDescent="0.25">
      <c r="A25" s="5">
        <v>21</v>
      </c>
      <c r="B25" s="96" t="s">
        <v>183</v>
      </c>
      <c r="C25" s="96"/>
      <c r="D25" s="96"/>
      <c r="E25" s="96"/>
      <c r="F25" s="96"/>
      <c r="G25" s="40" t="s">
        <v>195</v>
      </c>
      <c r="H25" s="41"/>
      <c r="I25" s="41"/>
      <c r="J25" s="41"/>
      <c r="K25" s="40" t="s">
        <v>195</v>
      </c>
      <c r="L25" s="41"/>
      <c r="M25" s="41"/>
      <c r="N25" s="41"/>
    </row>
    <row r="26" spans="1:14" x14ac:dyDescent="0.25">
      <c r="A26" s="5">
        <v>22</v>
      </c>
      <c r="B26" s="96" t="s">
        <v>184</v>
      </c>
      <c r="C26" s="96"/>
      <c r="D26" s="96"/>
      <c r="E26" s="96"/>
      <c r="F26" s="96"/>
      <c r="G26" s="40" t="s">
        <v>195</v>
      </c>
      <c r="H26" s="41"/>
      <c r="I26" s="41"/>
      <c r="J26" s="41"/>
      <c r="K26" s="40" t="s">
        <v>195</v>
      </c>
      <c r="L26" s="41"/>
      <c r="M26" s="41"/>
      <c r="N26" s="41"/>
    </row>
    <row r="27" spans="1:14" x14ac:dyDescent="0.25">
      <c r="A27" s="5">
        <v>23</v>
      </c>
      <c r="B27" s="96" t="s">
        <v>185</v>
      </c>
      <c r="C27" s="96"/>
      <c r="D27" s="96"/>
      <c r="E27" s="96"/>
      <c r="F27" s="96"/>
      <c r="G27" s="40" t="s">
        <v>195</v>
      </c>
      <c r="H27" s="41"/>
      <c r="I27" s="41"/>
      <c r="J27" s="41"/>
      <c r="K27" s="40" t="s">
        <v>195</v>
      </c>
      <c r="L27" s="41"/>
      <c r="M27" s="41"/>
      <c r="N27" s="41"/>
    </row>
    <row r="28" spans="1:14" x14ac:dyDescent="0.25">
      <c r="A28" s="5">
        <v>24</v>
      </c>
      <c r="B28" s="96" t="s">
        <v>186</v>
      </c>
      <c r="C28" s="96"/>
      <c r="D28" s="96"/>
      <c r="E28" s="96"/>
      <c r="F28" s="96"/>
      <c r="G28" s="40" t="s">
        <v>195</v>
      </c>
      <c r="H28" s="41"/>
      <c r="I28" s="41"/>
      <c r="J28" s="41"/>
      <c r="K28" s="40" t="s">
        <v>195</v>
      </c>
      <c r="L28" s="41"/>
      <c r="M28" s="41"/>
      <c r="N28" s="41"/>
    </row>
    <row r="29" spans="1:14" x14ac:dyDescent="0.25">
      <c r="A29" s="5">
        <v>25</v>
      </c>
      <c r="B29" s="96" t="s">
        <v>187</v>
      </c>
      <c r="C29" s="96"/>
      <c r="D29" s="96"/>
      <c r="E29" s="96"/>
      <c r="F29" s="96"/>
      <c r="G29" s="40" t="s">
        <v>195</v>
      </c>
      <c r="H29" s="41"/>
      <c r="I29" s="41"/>
      <c r="J29" s="41"/>
      <c r="K29" s="40" t="s">
        <v>195</v>
      </c>
      <c r="L29" s="41"/>
      <c r="M29" s="41"/>
      <c r="N29" s="41"/>
    </row>
    <row r="33" spans="1:14" ht="15" x14ac:dyDescent="0.25">
      <c r="A33" s="109" t="s">
        <v>196</v>
      </c>
      <c r="B33" s="109"/>
      <c r="C33" s="109"/>
      <c r="D33" s="109"/>
      <c r="E33" s="109"/>
      <c r="F33" s="109"/>
      <c r="G33" s="109"/>
      <c r="H33" s="109"/>
      <c r="I33" s="109"/>
      <c r="J33" s="109"/>
      <c r="K33" s="109"/>
      <c r="L33" s="109"/>
      <c r="M33" s="109"/>
      <c r="N33" s="109"/>
    </row>
    <row r="34" spans="1:14" ht="15" x14ac:dyDescent="0.25">
      <c r="A34" s="7" t="s">
        <v>48</v>
      </c>
      <c r="B34" s="108" t="s">
        <v>197</v>
      </c>
      <c r="C34" s="108"/>
      <c r="D34" s="108"/>
      <c r="E34" s="108"/>
      <c r="F34" s="108"/>
      <c r="G34" s="108"/>
      <c r="H34" s="108" t="s">
        <v>205</v>
      </c>
      <c r="I34" s="108"/>
      <c r="J34" s="108" t="s">
        <v>206</v>
      </c>
      <c r="K34" s="108"/>
      <c r="L34" s="108"/>
      <c r="M34" s="108"/>
      <c r="N34" s="108"/>
    </row>
    <row r="35" spans="1:14" x14ac:dyDescent="0.25">
      <c r="A35" s="5">
        <v>1</v>
      </c>
      <c r="B35" s="96" t="s">
        <v>198</v>
      </c>
      <c r="C35" s="96"/>
      <c r="D35" s="96"/>
      <c r="E35" s="96"/>
      <c r="F35" s="96"/>
      <c r="G35" s="96"/>
      <c r="H35" s="103" t="s">
        <v>195</v>
      </c>
      <c r="I35" s="103"/>
      <c r="J35" s="103"/>
      <c r="K35" s="103"/>
      <c r="L35" s="103"/>
      <c r="M35" s="103"/>
      <c r="N35" s="103"/>
    </row>
    <row r="36" spans="1:14" x14ac:dyDescent="0.25">
      <c r="A36" s="5">
        <v>2</v>
      </c>
      <c r="B36" s="96" t="s">
        <v>180</v>
      </c>
      <c r="C36" s="96"/>
      <c r="D36" s="96"/>
      <c r="E36" s="96"/>
      <c r="F36" s="96"/>
      <c r="G36" s="96"/>
      <c r="H36" s="103" t="s">
        <v>195</v>
      </c>
      <c r="I36" s="103"/>
      <c r="J36" s="103"/>
      <c r="K36" s="103"/>
      <c r="L36" s="103"/>
      <c r="M36" s="103"/>
      <c r="N36" s="103"/>
    </row>
    <row r="37" spans="1:14" x14ac:dyDescent="0.25">
      <c r="A37" s="5">
        <v>3</v>
      </c>
      <c r="B37" s="96" t="s">
        <v>181</v>
      </c>
      <c r="C37" s="96"/>
      <c r="D37" s="96"/>
      <c r="E37" s="96"/>
      <c r="F37" s="96"/>
      <c r="G37" s="96"/>
      <c r="H37" s="103" t="s">
        <v>195</v>
      </c>
      <c r="I37" s="103"/>
      <c r="J37" s="103"/>
      <c r="K37" s="103"/>
      <c r="L37" s="103"/>
      <c r="M37" s="103"/>
      <c r="N37" s="103"/>
    </row>
    <row r="38" spans="1:14" x14ac:dyDescent="0.25">
      <c r="A38" s="5">
        <v>4</v>
      </c>
      <c r="B38" s="96" t="s">
        <v>172</v>
      </c>
      <c r="C38" s="96"/>
      <c r="D38" s="96"/>
      <c r="E38" s="96"/>
      <c r="F38" s="96"/>
      <c r="G38" s="96"/>
      <c r="H38" s="103" t="s">
        <v>195</v>
      </c>
      <c r="I38" s="103"/>
      <c r="J38" s="103"/>
      <c r="K38" s="103"/>
      <c r="L38" s="103"/>
      <c r="M38" s="103"/>
      <c r="N38" s="103"/>
    </row>
    <row r="39" spans="1:14" x14ac:dyDescent="0.25">
      <c r="A39" s="5">
        <v>5</v>
      </c>
      <c r="B39" s="96" t="s">
        <v>199</v>
      </c>
      <c r="C39" s="96"/>
      <c r="D39" s="96"/>
      <c r="E39" s="96"/>
      <c r="F39" s="96"/>
      <c r="G39" s="96"/>
      <c r="H39" s="103" t="s">
        <v>195</v>
      </c>
      <c r="I39" s="103"/>
      <c r="J39" s="103"/>
      <c r="K39" s="103"/>
      <c r="L39" s="103"/>
      <c r="M39" s="103"/>
      <c r="N39" s="103"/>
    </row>
    <row r="40" spans="1:14" x14ac:dyDescent="0.25">
      <c r="A40" s="5">
        <v>6</v>
      </c>
      <c r="B40" s="96" t="s">
        <v>200</v>
      </c>
      <c r="C40" s="96"/>
      <c r="D40" s="96"/>
      <c r="E40" s="96"/>
      <c r="F40" s="96"/>
      <c r="G40" s="96"/>
      <c r="H40" s="103" t="s">
        <v>195</v>
      </c>
      <c r="I40" s="103"/>
      <c r="J40" s="103"/>
      <c r="K40" s="103"/>
      <c r="L40" s="103"/>
      <c r="M40" s="103"/>
      <c r="N40" s="103"/>
    </row>
    <row r="41" spans="1:14" x14ac:dyDescent="0.25">
      <c r="A41" s="5">
        <v>7</v>
      </c>
      <c r="B41" s="96" t="s">
        <v>201</v>
      </c>
      <c r="C41" s="96"/>
      <c r="D41" s="96"/>
      <c r="E41" s="96"/>
      <c r="F41" s="96"/>
      <c r="G41" s="96"/>
      <c r="H41" s="103" t="s">
        <v>195</v>
      </c>
      <c r="I41" s="103"/>
      <c r="J41" s="103"/>
      <c r="K41" s="103"/>
      <c r="L41" s="103"/>
      <c r="M41" s="103"/>
      <c r="N41" s="103"/>
    </row>
    <row r="42" spans="1:14" x14ac:dyDescent="0.25">
      <c r="A42" s="5">
        <v>8</v>
      </c>
      <c r="B42" s="96" t="s">
        <v>202</v>
      </c>
      <c r="C42" s="96"/>
      <c r="D42" s="96"/>
      <c r="E42" s="96"/>
      <c r="F42" s="96"/>
      <c r="G42" s="96"/>
      <c r="H42" s="103" t="s">
        <v>195</v>
      </c>
      <c r="I42" s="103"/>
      <c r="J42" s="103"/>
      <c r="K42" s="103"/>
      <c r="L42" s="103"/>
      <c r="M42" s="103"/>
      <c r="N42" s="103"/>
    </row>
    <row r="43" spans="1:14" x14ac:dyDescent="0.25">
      <c r="A43" s="5">
        <v>9</v>
      </c>
      <c r="B43" s="96" t="s">
        <v>203</v>
      </c>
      <c r="C43" s="96"/>
      <c r="D43" s="96"/>
      <c r="E43" s="96"/>
      <c r="F43" s="96"/>
      <c r="G43" s="96"/>
      <c r="H43" s="103" t="s">
        <v>195</v>
      </c>
      <c r="I43" s="103"/>
      <c r="J43" s="103"/>
      <c r="K43" s="103"/>
      <c r="L43" s="103"/>
      <c r="M43" s="103"/>
      <c r="N43" s="103"/>
    </row>
    <row r="44" spans="1:14" x14ac:dyDescent="0.25">
      <c r="A44" s="5">
        <v>10</v>
      </c>
      <c r="B44" s="96" t="s">
        <v>204</v>
      </c>
      <c r="C44" s="96"/>
      <c r="D44" s="96"/>
      <c r="E44" s="96"/>
      <c r="F44" s="96"/>
      <c r="G44" s="96"/>
      <c r="H44" s="103" t="s">
        <v>195</v>
      </c>
      <c r="I44" s="103"/>
      <c r="J44" s="103"/>
      <c r="K44" s="103"/>
      <c r="L44" s="103"/>
      <c r="M44" s="103"/>
      <c r="N44" s="103"/>
    </row>
  </sheetData>
  <sheetProtection password="C08E" sheet="1" objects="1" scenarios="1"/>
  <mergeCells count="65">
    <mergeCell ref="A2:N2"/>
    <mergeCell ref="A1:N1"/>
    <mergeCell ref="B18:F18"/>
    <mergeCell ref="B19:F19"/>
    <mergeCell ref="B8:F8"/>
    <mergeCell ref="B9:F9"/>
    <mergeCell ref="B10:F10"/>
    <mergeCell ref="B11:F11"/>
    <mergeCell ref="B12:F12"/>
    <mergeCell ref="B13:F13"/>
    <mergeCell ref="B6:F6"/>
    <mergeCell ref="B7:F7"/>
    <mergeCell ref="B14:F14"/>
    <mergeCell ref="B15:F15"/>
    <mergeCell ref="B16:F16"/>
    <mergeCell ref="B17:F17"/>
    <mergeCell ref="B29:F29"/>
    <mergeCell ref="B26:F26"/>
    <mergeCell ref="B27:F27"/>
    <mergeCell ref="B28:F28"/>
    <mergeCell ref="B20:F20"/>
    <mergeCell ref="B21:F21"/>
    <mergeCell ref="B22:F22"/>
    <mergeCell ref="B23:F23"/>
    <mergeCell ref="B24:F24"/>
    <mergeCell ref="B25:F25"/>
    <mergeCell ref="G3:J3"/>
    <mergeCell ref="K3:N3"/>
    <mergeCell ref="A3:A4"/>
    <mergeCell ref="B3:F4"/>
    <mergeCell ref="B5:F5"/>
    <mergeCell ref="B39:G39"/>
    <mergeCell ref="A33:N33"/>
    <mergeCell ref="H34:I34"/>
    <mergeCell ref="J34:N34"/>
    <mergeCell ref="H35:I35"/>
    <mergeCell ref="J35:N35"/>
    <mergeCell ref="B34:G34"/>
    <mergeCell ref="B35:G35"/>
    <mergeCell ref="B36:G36"/>
    <mergeCell ref="B37:G37"/>
    <mergeCell ref="B38:G38"/>
    <mergeCell ref="B40:G40"/>
    <mergeCell ref="B41:G41"/>
    <mergeCell ref="B42:G42"/>
    <mergeCell ref="B43:G43"/>
    <mergeCell ref="B44:G44"/>
    <mergeCell ref="J41:N41"/>
    <mergeCell ref="J42:N42"/>
    <mergeCell ref="H36:I36"/>
    <mergeCell ref="H37:I37"/>
    <mergeCell ref="H38:I38"/>
    <mergeCell ref="H39:I39"/>
    <mergeCell ref="H40:I40"/>
    <mergeCell ref="H41:I41"/>
    <mergeCell ref="J36:N36"/>
    <mergeCell ref="J37:N37"/>
    <mergeCell ref="J38:N38"/>
    <mergeCell ref="J39:N39"/>
    <mergeCell ref="J40:N40"/>
    <mergeCell ref="J43:N43"/>
    <mergeCell ref="J44:N44"/>
    <mergeCell ref="H42:I42"/>
    <mergeCell ref="H43:I43"/>
    <mergeCell ref="H44:I44"/>
  </mergeCells>
  <printOptions horizontalCentered="1"/>
  <pageMargins left="0.51181102362204722" right="0.51181102362204722" top="0.98425196850393704" bottom="0.98425196850393704" header="0.23622047244094491" footer="0.23622047244094491"/>
  <pageSetup paperSize="9" orientation="landscape" r:id="rId1"/>
  <headerFooter>
    <oddHeader>&amp;C&amp;G</oddHeader>
    <oddFooter>&amp;R&amp;"Arial,Regular"Page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Normal="100" zoomScaleSheetLayoutView="100" workbookViewId="0">
      <selection activeCell="K15" sqref="K15"/>
    </sheetView>
  </sheetViews>
  <sheetFormatPr defaultRowHeight="14.25" x14ac:dyDescent="0.25"/>
  <cols>
    <col min="1" max="1" width="9.140625" style="3"/>
    <col min="2" max="5" width="9.140625" style="1"/>
    <col min="6" max="7" width="14.28515625" style="1" bestFit="1" customWidth="1"/>
    <col min="8" max="8" width="17.28515625" style="1" bestFit="1" customWidth="1"/>
    <col min="9" max="9" width="9.42578125" style="1" bestFit="1" customWidth="1"/>
    <col min="10" max="13" width="15.42578125" style="1" bestFit="1" customWidth="1"/>
    <col min="14" max="14" width="26.28515625" style="1" bestFit="1" customWidth="1"/>
    <col min="15" max="16384" width="9.140625" style="1"/>
  </cols>
  <sheetData>
    <row r="1" spans="1:14" ht="15.75" x14ac:dyDescent="0.25">
      <c r="A1" s="121" t="s">
        <v>228</v>
      </c>
      <c r="B1" s="122"/>
      <c r="C1" s="122"/>
      <c r="D1" s="122"/>
      <c r="E1" s="122"/>
      <c r="F1" s="122"/>
      <c r="G1" s="122"/>
      <c r="H1" s="122"/>
      <c r="I1" s="122"/>
      <c r="J1" s="122"/>
      <c r="K1" s="122"/>
      <c r="L1" s="122"/>
      <c r="M1" s="122"/>
      <c r="N1" s="123"/>
    </row>
    <row r="2" spans="1:14" x14ac:dyDescent="0.25">
      <c r="A2" s="1"/>
    </row>
    <row r="3" spans="1:14" ht="15" x14ac:dyDescent="0.25">
      <c r="A3" s="124" t="s">
        <v>227</v>
      </c>
      <c r="B3" s="124"/>
      <c r="C3" s="124"/>
      <c r="D3" s="124"/>
      <c r="E3" s="124"/>
      <c r="F3" s="124"/>
      <c r="G3" s="124"/>
      <c r="H3" s="124"/>
      <c r="I3" s="124"/>
      <c r="J3" s="124"/>
      <c r="K3" s="124"/>
      <c r="L3" s="124"/>
      <c r="M3" s="124"/>
      <c r="N3" s="124"/>
    </row>
    <row r="4" spans="1:14" ht="15" customHeight="1" x14ac:dyDescent="0.25">
      <c r="A4" s="108" t="s">
        <v>48</v>
      </c>
      <c r="B4" s="108" t="s">
        <v>226</v>
      </c>
      <c r="C4" s="108"/>
      <c r="D4" s="108"/>
      <c r="E4" s="108"/>
      <c r="F4" s="118" t="s">
        <v>225</v>
      </c>
      <c r="G4" s="118" t="s">
        <v>224</v>
      </c>
      <c r="H4" s="118" t="s">
        <v>223</v>
      </c>
      <c r="I4" s="118" t="s">
        <v>222</v>
      </c>
      <c r="J4" s="118" t="s">
        <v>221</v>
      </c>
      <c r="K4" s="118" t="s">
        <v>220</v>
      </c>
      <c r="L4" s="118" t="s">
        <v>219</v>
      </c>
      <c r="M4" s="118" t="s">
        <v>218</v>
      </c>
      <c r="N4" s="118" t="s">
        <v>211</v>
      </c>
    </row>
    <row r="5" spans="1:14" ht="14.25" customHeight="1" x14ac:dyDescent="0.25">
      <c r="A5" s="108"/>
      <c r="B5" s="108"/>
      <c r="C5" s="108"/>
      <c r="D5" s="108"/>
      <c r="E5" s="108"/>
      <c r="F5" s="118"/>
      <c r="G5" s="118"/>
      <c r="H5" s="118"/>
      <c r="I5" s="118"/>
      <c r="J5" s="118"/>
      <c r="K5" s="118"/>
      <c r="L5" s="118"/>
      <c r="M5" s="118"/>
      <c r="N5" s="118"/>
    </row>
    <row r="6" spans="1:14" x14ac:dyDescent="0.25">
      <c r="A6" s="5">
        <v>1</v>
      </c>
      <c r="B6" s="96" t="s">
        <v>217</v>
      </c>
      <c r="C6" s="96"/>
      <c r="D6" s="96"/>
      <c r="E6" s="96"/>
      <c r="F6" s="51">
        <f>SGCC!J34</f>
        <v>0</v>
      </c>
      <c r="G6" s="51">
        <f>SGCC!J42</f>
        <v>0</v>
      </c>
      <c r="H6" s="51" t="s">
        <v>213</v>
      </c>
      <c r="I6" s="51">
        <f>SGCC!J50</f>
        <v>0</v>
      </c>
      <c r="J6" s="51">
        <f>SGCC!J54</f>
        <v>0</v>
      </c>
      <c r="K6" s="51">
        <f>SGCC!J57</f>
        <v>0</v>
      </c>
      <c r="L6" s="51">
        <f>SGCC!J59</f>
        <v>0</v>
      </c>
      <c r="M6" s="51">
        <f>SGCC!J60</f>
        <v>0</v>
      </c>
      <c r="N6" s="51">
        <f t="shared" ref="N6:N14" si="0">SUM(F6:M6)</f>
        <v>0</v>
      </c>
    </row>
    <row r="7" spans="1:14" x14ac:dyDescent="0.25">
      <c r="A7" s="5">
        <v>2</v>
      </c>
      <c r="B7" s="96" t="s">
        <v>182</v>
      </c>
      <c r="C7" s="96"/>
      <c r="D7" s="96"/>
      <c r="E7" s="96"/>
      <c r="F7" s="51">
        <f>AMI!J11</f>
        <v>0</v>
      </c>
      <c r="G7" s="51">
        <f>AMI!J19</f>
        <v>0</v>
      </c>
      <c r="H7" s="51">
        <f>AMI!J30</f>
        <v>0</v>
      </c>
      <c r="I7" s="51">
        <f>AMI!J35</f>
        <v>0</v>
      </c>
      <c r="J7" s="51">
        <f>AMI!J40</f>
        <v>0</v>
      </c>
      <c r="K7" s="51">
        <f>AMI!J43</f>
        <v>0</v>
      </c>
      <c r="L7" s="51">
        <f>AMI!J45</f>
        <v>0</v>
      </c>
      <c r="M7" s="51">
        <f>AMI!J46</f>
        <v>0</v>
      </c>
      <c r="N7" s="51">
        <f t="shared" si="0"/>
        <v>0</v>
      </c>
    </row>
    <row r="8" spans="1:14" x14ac:dyDescent="0.25">
      <c r="A8" s="5">
        <v>3</v>
      </c>
      <c r="B8" s="96" t="s">
        <v>216</v>
      </c>
      <c r="C8" s="96"/>
      <c r="D8" s="96"/>
      <c r="E8" s="96"/>
      <c r="F8" s="51">
        <f>SCADA!J24</f>
        <v>0</v>
      </c>
      <c r="G8" s="51">
        <f>SCADA!J44</f>
        <v>0</v>
      </c>
      <c r="H8" s="51">
        <f>SCADA!J74</f>
        <v>0</v>
      </c>
      <c r="I8" s="51">
        <f>SCADA!J84</f>
        <v>0</v>
      </c>
      <c r="J8" s="51">
        <f>SCADA!J89</f>
        <v>0</v>
      </c>
      <c r="K8" s="51">
        <f>SCADA!J92</f>
        <v>0</v>
      </c>
      <c r="L8" s="51">
        <f>SCADA!J94</f>
        <v>0</v>
      </c>
      <c r="M8" s="51">
        <f>SCADA!J95</f>
        <v>0</v>
      </c>
      <c r="N8" s="51">
        <f t="shared" si="0"/>
        <v>0</v>
      </c>
    </row>
    <row r="9" spans="1:14" x14ac:dyDescent="0.25">
      <c r="A9" s="5">
        <v>4</v>
      </c>
      <c r="B9" s="96" t="s">
        <v>172</v>
      </c>
      <c r="C9" s="96"/>
      <c r="D9" s="96"/>
      <c r="E9" s="96"/>
      <c r="F9" s="51">
        <f>GIS!J7</f>
        <v>0</v>
      </c>
      <c r="G9" s="51">
        <f>GIS!J12</f>
        <v>0</v>
      </c>
      <c r="H9" s="51">
        <f>GIS!J37</f>
        <v>0</v>
      </c>
      <c r="I9" s="51" t="s">
        <v>213</v>
      </c>
      <c r="J9" s="51" t="s">
        <v>213</v>
      </c>
      <c r="K9" s="51">
        <f>GIS!J40</f>
        <v>0</v>
      </c>
      <c r="L9" s="51">
        <f>GIS!J42</f>
        <v>0</v>
      </c>
      <c r="M9" s="51">
        <f>GIS!J43</f>
        <v>0</v>
      </c>
      <c r="N9" s="51">
        <f t="shared" si="0"/>
        <v>0</v>
      </c>
    </row>
    <row r="10" spans="1:14" x14ac:dyDescent="0.25">
      <c r="A10" s="5">
        <v>5</v>
      </c>
      <c r="B10" s="96" t="s">
        <v>181</v>
      </c>
      <c r="C10" s="96"/>
      <c r="D10" s="96"/>
      <c r="E10" s="96"/>
      <c r="F10" s="51">
        <f>SUM(Others!J5:J6)</f>
        <v>0</v>
      </c>
      <c r="G10" s="51">
        <f>Others!J8</f>
        <v>0</v>
      </c>
      <c r="H10" s="51">
        <f>Others!J7</f>
        <v>0</v>
      </c>
      <c r="I10" s="51" t="s">
        <v>213</v>
      </c>
      <c r="J10" s="51" t="s">
        <v>213</v>
      </c>
      <c r="K10" s="51">
        <f>Others!J9</f>
        <v>0</v>
      </c>
      <c r="L10" s="51">
        <f>Others!J10</f>
        <v>0</v>
      </c>
      <c r="M10" s="51">
        <f>Others!J11</f>
        <v>0</v>
      </c>
      <c r="N10" s="51">
        <f t="shared" si="0"/>
        <v>0</v>
      </c>
    </row>
    <row r="11" spans="1:14" x14ac:dyDescent="0.25">
      <c r="A11" s="5">
        <v>6</v>
      </c>
      <c r="B11" s="96" t="s">
        <v>215</v>
      </c>
      <c r="C11" s="96"/>
      <c r="D11" s="96"/>
      <c r="E11" s="96"/>
      <c r="F11" s="51" t="s">
        <v>213</v>
      </c>
      <c r="G11" s="51" t="s">
        <v>213</v>
      </c>
      <c r="H11" s="51">
        <f>Others!J15</f>
        <v>0</v>
      </c>
      <c r="I11" s="51" t="s">
        <v>213</v>
      </c>
      <c r="J11" s="51" t="s">
        <v>213</v>
      </c>
      <c r="K11" s="51">
        <f>Others!J16</f>
        <v>0</v>
      </c>
      <c r="L11" s="51">
        <f>Others!J17</f>
        <v>0</v>
      </c>
      <c r="M11" s="51">
        <f>Others!J18</f>
        <v>0</v>
      </c>
      <c r="N11" s="51">
        <f t="shared" si="0"/>
        <v>0</v>
      </c>
    </row>
    <row r="12" spans="1:14" x14ac:dyDescent="0.25">
      <c r="A12" s="5">
        <v>7</v>
      </c>
      <c r="B12" s="96" t="s">
        <v>202</v>
      </c>
      <c r="C12" s="96"/>
      <c r="D12" s="96"/>
      <c r="E12" s="96"/>
      <c r="F12" s="51" t="s">
        <v>213</v>
      </c>
      <c r="G12" s="51">
        <f>Others!J24</f>
        <v>0</v>
      </c>
      <c r="H12" s="51">
        <f>SUM(Others!J22:J23)</f>
        <v>0</v>
      </c>
      <c r="I12" s="51">
        <f>Others!J25</f>
        <v>0</v>
      </c>
      <c r="J12" s="51" t="s">
        <v>213</v>
      </c>
      <c r="K12" s="51">
        <f>Others!J26</f>
        <v>0</v>
      </c>
      <c r="L12" s="51">
        <f>Others!J27</f>
        <v>0</v>
      </c>
      <c r="M12" s="51">
        <f>Others!J28</f>
        <v>0</v>
      </c>
      <c r="N12" s="51">
        <f t="shared" si="0"/>
        <v>0</v>
      </c>
    </row>
    <row r="13" spans="1:14" x14ac:dyDescent="0.25">
      <c r="A13" s="5">
        <v>8</v>
      </c>
      <c r="B13" s="96" t="s">
        <v>214</v>
      </c>
      <c r="C13" s="96"/>
      <c r="D13" s="96"/>
      <c r="E13" s="96"/>
      <c r="F13" s="51" t="s">
        <v>213</v>
      </c>
      <c r="G13" s="51" t="s">
        <v>213</v>
      </c>
      <c r="H13" s="51">
        <f>SUM(Others!J32:J35)</f>
        <v>0</v>
      </c>
      <c r="I13" s="51" t="s">
        <v>213</v>
      </c>
      <c r="J13" s="51" t="s">
        <v>213</v>
      </c>
      <c r="K13" s="51">
        <f>Others!J36</f>
        <v>0</v>
      </c>
      <c r="L13" s="51">
        <f>Others!J37</f>
        <v>0</v>
      </c>
      <c r="M13" s="51">
        <f>Others!J38</f>
        <v>0</v>
      </c>
      <c r="N13" s="51">
        <f t="shared" si="0"/>
        <v>0</v>
      </c>
    </row>
    <row r="14" spans="1:14" x14ac:dyDescent="0.25">
      <c r="A14" s="5">
        <v>9</v>
      </c>
      <c r="B14" s="96" t="s">
        <v>201</v>
      </c>
      <c r="C14" s="96"/>
      <c r="D14" s="96"/>
      <c r="E14" s="96"/>
      <c r="F14" s="51">
        <f>Others!J42</f>
        <v>0</v>
      </c>
      <c r="G14" s="51">
        <f>SUM(Others!J43:J44)</f>
        <v>0</v>
      </c>
      <c r="H14" s="51">
        <f>SUM(Others!J45:J52)</f>
        <v>0</v>
      </c>
      <c r="I14" s="51">
        <f>Others!J53</f>
        <v>0</v>
      </c>
      <c r="J14" s="51" t="s">
        <v>213</v>
      </c>
      <c r="K14" s="51">
        <f>Others!J54</f>
        <v>0</v>
      </c>
      <c r="L14" s="51">
        <f>Others!J55</f>
        <v>0</v>
      </c>
      <c r="M14" s="51">
        <f>Others!J56</f>
        <v>0</v>
      </c>
      <c r="N14" s="51">
        <f t="shared" si="0"/>
        <v>0</v>
      </c>
    </row>
    <row r="15" spans="1:14" ht="15.75" x14ac:dyDescent="0.25">
      <c r="A15" s="125" t="s">
        <v>210</v>
      </c>
      <c r="B15" s="125"/>
      <c r="C15" s="125"/>
      <c r="D15" s="125"/>
      <c r="E15" s="125"/>
      <c r="F15" s="74">
        <f t="shared" ref="F15:N15" si="1">SUM(F6:F14)</f>
        <v>0</v>
      </c>
      <c r="G15" s="74">
        <f t="shared" si="1"/>
        <v>0</v>
      </c>
      <c r="H15" s="74">
        <f t="shared" si="1"/>
        <v>0</v>
      </c>
      <c r="I15" s="74">
        <f t="shared" si="1"/>
        <v>0</v>
      </c>
      <c r="J15" s="74">
        <f t="shared" si="1"/>
        <v>0</v>
      </c>
      <c r="K15" s="74">
        <f t="shared" si="1"/>
        <v>0</v>
      </c>
      <c r="L15" s="74">
        <f t="shared" si="1"/>
        <v>0</v>
      </c>
      <c r="M15" s="74">
        <f t="shared" si="1"/>
        <v>0</v>
      </c>
      <c r="N15" s="75">
        <f t="shared" si="1"/>
        <v>0</v>
      </c>
    </row>
    <row r="17" spans="1:14" ht="15" x14ac:dyDescent="0.25">
      <c r="A17" s="124" t="s">
        <v>212</v>
      </c>
      <c r="B17" s="124"/>
      <c r="C17" s="124"/>
      <c r="D17" s="124"/>
      <c r="E17" s="124"/>
      <c r="F17" s="124"/>
      <c r="G17" s="124"/>
      <c r="H17" s="124"/>
      <c r="I17" s="124"/>
      <c r="J17" s="124"/>
      <c r="K17" s="124"/>
      <c r="L17" s="124"/>
      <c r="M17" s="124"/>
      <c r="N17" s="124"/>
    </row>
    <row r="18" spans="1:14" ht="14.25" customHeight="1" x14ac:dyDescent="0.25">
      <c r="A18" s="8" t="s">
        <v>48</v>
      </c>
      <c r="B18" s="108" t="s">
        <v>49</v>
      </c>
      <c r="C18" s="108"/>
      <c r="D18" s="108"/>
      <c r="E18" s="108"/>
      <c r="F18" s="108"/>
      <c r="G18" s="108"/>
      <c r="H18" s="108"/>
      <c r="I18" s="108"/>
      <c r="J18" s="108"/>
      <c r="K18" s="108"/>
      <c r="L18" s="108"/>
      <c r="M18" s="108"/>
      <c r="N18" s="8" t="s">
        <v>211</v>
      </c>
    </row>
    <row r="19" spans="1:14" ht="14.25" customHeight="1" x14ac:dyDescent="0.25">
      <c r="A19" s="5">
        <v>1</v>
      </c>
      <c r="B19" s="96" t="s">
        <v>210</v>
      </c>
      <c r="C19" s="96"/>
      <c r="D19" s="96"/>
      <c r="E19" s="96"/>
      <c r="F19" s="96"/>
      <c r="G19" s="96"/>
      <c r="H19" s="96"/>
      <c r="I19" s="96"/>
      <c r="J19" s="96"/>
      <c r="K19" s="96"/>
      <c r="L19" s="96"/>
      <c r="M19" s="96"/>
      <c r="N19" s="52">
        <f>N15</f>
        <v>0</v>
      </c>
    </row>
    <row r="20" spans="1:14" x14ac:dyDescent="0.25">
      <c r="A20" s="5">
        <v>2</v>
      </c>
      <c r="B20" s="96" t="s">
        <v>209</v>
      </c>
      <c r="C20" s="96"/>
      <c r="D20" s="96"/>
      <c r="E20" s="96"/>
      <c r="F20" s="96"/>
      <c r="G20" s="96"/>
      <c r="H20" s="96"/>
      <c r="I20" s="96"/>
      <c r="J20" s="96"/>
      <c r="K20" s="96"/>
      <c r="L20" s="96"/>
      <c r="M20" s="96"/>
      <c r="N20" s="52">
        <f>30%*(N15-I15-M15)</f>
        <v>0</v>
      </c>
    </row>
    <row r="21" spans="1:14" x14ac:dyDescent="0.25">
      <c r="A21" s="5">
        <v>3</v>
      </c>
      <c r="B21" s="96" t="s">
        <v>208</v>
      </c>
      <c r="C21" s="96"/>
      <c r="D21" s="96"/>
      <c r="E21" s="96"/>
      <c r="F21" s="96"/>
      <c r="G21" s="96"/>
      <c r="H21" s="96"/>
      <c r="I21" s="96"/>
      <c r="J21" s="96"/>
      <c r="K21" s="96"/>
      <c r="L21" s="96"/>
      <c r="M21" s="96"/>
      <c r="N21" s="52">
        <f>N19-N20</f>
        <v>0</v>
      </c>
    </row>
    <row r="23" spans="1:14" ht="14.25" customHeight="1" x14ac:dyDescent="0.25">
      <c r="A23" s="100" t="s">
        <v>207</v>
      </c>
      <c r="B23" s="100"/>
      <c r="C23" s="100"/>
      <c r="D23" s="100"/>
      <c r="E23" s="100"/>
      <c r="F23" s="100"/>
      <c r="G23" s="100"/>
      <c r="H23" s="100"/>
      <c r="I23" s="100"/>
      <c r="J23" s="100"/>
      <c r="K23" s="100"/>
      <c r="L23" s="100"/>
      <c r="M23" s="100"/>
      <c r="N23" s="100"/>
    </row>
    <row r="24" spans="1:14" x14ac:dyDescent="0.25">
      <c r="A24" s="100"/>
      <c r="B24" s="100"/>
      <c r="C24" s="100"/>
      <c r="D24" s="100"/>
      <c r="E24" s="100"/>
      <c r="F24" s="100"/>
      <c r="G24" s="100"/>
      <c r="H24" s="100"/>
      <c r="I24" s="100"/>
      <c r="J24" s="100"/>
      <c r="K24" s="100"/>
      <c r="L24" s="100"/>
      <c r="M24" s="100"/>
      <c r="N24" s="100"/>
    </row>
  </sheetData>
  <sheetProtection password="C08E" sheet="1" objects="1" scenarios="1"/>
  <mergeCells count="29">
    <mergeCell ref="A23:N24"/>
    <mergeCell ref="A17:N17"/>
    <mergeCell ref="B18:M18"/>
    <mergeCell ref="B19:M19"/>
    <mergeCell ref="B20:M20"/>
    <mergeCell ref="B21:M21"/>
    <mergeCell ref="A15:E15"/>
    <mergeCell ref="B4:E5"/>
    <mergeCell ref="B11:E11"/>
    <mergeCell ref="B12:E12"/>
    <mergeCell ref="A4:A5"/>
    <mergeCell ref="B7:E7"/>
    <mergeCell ref="B8:E8"/>
    <mergeCell ref="B9:E9"/>
    <mergeCell ref="B10:E10"/>
    <mergeCell ref="B13:E13"/>
    <mergeCell ref="B14:E14"/>
    <mergeCell ref="A1:N1"/>
    <mergeCell ref="A3:N3"/>
    <mergeCell ref="B6:E6"/>
    <mergeCell ref="F4:F5"/>
    <mergeCell ref="G4:G5"/>
    <mergeCell ref="H4:H5"/>
    <mergeCell ref="I4:I5"/>
    <mergeCell ref="N4:N5"/>
    <mergeCell ref="J4:J5"/>
    <mergeCell ref="K4:K5"/>
    <mergeCell ref="L4:L5"/>
    <mergeCell ref="M4:M5"/>
  </mergeCells>
  <printOptions horizontalCentered="1"/>
  <pageMargins left="0.51181102362204722" right="0.51181102362204722" top="0.98425196850393704" bottom="0.98425196850393704" header="0.23622047244094491" footer="0.23622047244094491"/>
  <pageSetup paperSize="9" orientation="landscape" r:id="rId1"/>
  <headerFooter>
    <oddHeader>&amp;C&amp;G</oddHeader>
    <oddFooter>&amp;R&amp;"Arial,Regular"Page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Annexure</vt:lpstr>
      <vt:lpstr>Guidelines</vt:lpstr>
      <vt:lpstr>Introduction</vt:lpstr>
      <vt:lpstr>Declaration</vt:lpstr>
      <vt:lpstr>Utility_Profile</vt:lpstr>
      <vt:lpstr>Project_Area</vt:lpstr>
      <vt:lpstr>Tech_Stack</vt:lpstr>
      <vt:lpstr>Cost_Summary</vt:lpstr>
      <vt:lpstr>SGCC</vt:lpstr>
      <vt:lpstr>AMI</vt:lpstr>
      <vt:lpstr>SCADA</vt:lpstr>
      <vt:lpstr>GIS</vt:lpstr>
      <vt:lpstr>Others</vt:lpstr>
      <vt:lpstr>KPI</vt:lpstr>
      <vt:lpstr>CBA_Assumptions</vt:lpstr>
      <vt:lpstr>CBA_Calculation</vt:lpstr>
      <vt:lpstr>CBA_Conclusion</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Sundeep Reddy</dc:creator>
  <cp:lastModifiedBy>Sundeep Reddy</cp:lastModifiedBy>
  <cp:lastPrinted>2018-09-26T04:15:32Z</cp:lastPrinted>
  <dcterms:created xsi:type="dcterms:W3CDTF">2018-09-17T11:38:34Z</dcterms:created>
  <dcterms:modified xsi:type="dcterms:W3CDTF">2019-07-24T04:22:32Z</dcterms:modified>
</cp:coreProperties>
</file>